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4380" windowHeight="3100" tabRatio="500" firstSheet="2" activeTab="5"/>
  </bookViews>
  <sheets>
    <sheet name="SAŽETAK" sheetId="20" r:id="rId1"/>
    <sheet name=" Račun prihoda i rashoda " sheetId="10" r:id="rId2"/>
    <sheet name="Rashodi prema funkcijskoj kl" sheetId="4" r:id="rId3"/>
    <sheet name="Račun financiranja" sheetId="5" r:id="rId4"/>
    <sheet name="Prihodi i rashodi po izvorima" sheetId="19" r:id="rId5"/>
    <sheet name="Posebni dio" sheetId="15" r:id="rId6"/>
  </sheets>
  <calcPr calcId="162913" refMode="R1C1"/>
</workbook>
</file>

<file path=xl/calcChain.xml><?xml version="1.0" encoding="utf-8"?>
<calcChain xmlns="http://schemas.openxmlformats.org/spreadsheetml/2006/main">
  <c r="E31" i="10" l="1"/>
  <c r="E29" i="10" s="1"/>
  <c r="F31" i="10"/>
  <c r="F30" i="10" s="1"/>
  <c r="G31" i="10"/>
  <c r="G29" i="10" s="1"/>
  <c r="G30" i="10" l="1"/>
  <c r="E30" i="10"/>
  <c r="F29" i="10"/>
  <c r="F66" i="10" l="1"/>
  <c r="C35" i="19" l="1"/>
  <c r="D35" i="19"/>
  <c r="D40" i="19"/>
  <c r="B35" i="19"/>
  <c r="B40" i="19"/>
  <c r="C32" i="19"/>
  <c r="D32" i="19"/>
  <c r="F32" i="19"/>
  <c r="G32" i="19"/>
  <c r="B32" i="19"/>
  <c r="C30" i="19"/>
  <c r="D30" i="19"/>
  <c r="D27" i="19" s="1"/>
  <c r="F30" i="19"/>
  <c r="G30" i="19"/>
  <c r="G27" i="19" s="1"/>
  <c r="B30" i="19"/>
  <c r="C28" i="19"/>
  <c r="C8" i="19"/>
  <c r="D10" i="19"/>
  <c r="B10" i="19"/>
  <c r="D12" i="19"/>
  <c r="F12" i="19"/>
  <c r="G12" i="19"/>
  <c r="G7" i="19" s="1"/>
  <c r="B12" i="19"/>
  <c r="C15" i="19"/>
  <c r="D15" i="19"/>
  <c r="F15" i="19"/>
  <c r="G15" i="19"/>
  <c r="B15" i="19"/>
  <c r="C20" i="19"/>
  <c r="D20" i="19"/>
  <c r="G20" i="19"/>
  <c r="B20" i="19"/>
  <c r="I22" i="10"/>
  <c r="J22" i="10"/>
  <c r="I201" i="10"/>
  <c r="J201" i="10"/>
  <c r="J200" i="10" s="1"/>
  <c r="I200" i="10"/>
  <c r="G215" i="10"/>
  <c r="G139" i="10"/>
  <c r="G194" i="10"/>
  <c r="G193" i="10" s="1"/>
  <c r="G192" i="10" s="1"/>
  <c r="I196" i="10"/>
  <c r="J196" i="10"/>
  <c r="G198" i="10"/>
  <c r="G197" i="10" s="1"/>
  <c r="G196" i="10" s="1"/>
  <c r="F194" i="10"/>
  <c r="F193" i="10" s="1"/>
  <c r="F192" i="10" s="1"/>
  <c r="E194" i="10"/>
  <c r="E193" i="10" s="1"/>
  <c r="E192" i="10" s="1"/>
  <c r="G186" i="10"/>
  <c r="G185" i="10" s="1"/>
  <c r="I186" i="10"/>
  <c r="J186" i="10"/>
  <c r="F183" i="10"/>
  <c r="G183" i="10"/>
  <c r="G182" i="10" s="1"/>
  <c r="E183" i="10"/>
  <c r="E186" i="10"/>
  <c r="E185" i="10" s="1"/>
  <c r="F186" i="10"/>
  <c r="F185" i="10" s="1"/>
  <c r="G190" i="10"/>
  <c r="F109" i="10"/>
  <c r="G109" i="10"/>
  <c r="E109" i="10"/>
  <c r="G92" i="10"/>
  <c r="G90" i="10"/>
  <c r="F90" i="10"/>
  <c r="E90" i="10"/>
  <c r="G62" i="10"/>
  <c r="G150" i="10"/>
  <c r="I147" i="10"/>
  <c r="G148" i="10"/>
  <c r="J147" i="10"/>
  <c r="G83" i="10"/>
  <c r="G81" i="10"/>
  <c r="G79" i="10"/>
  <c r="E66" i="10"/>
  <c r="F64" i="10"/>
  <c r="G64" i="10"/>
  <c r="E64" i="10"/>
  <c r="F62" i="10"/>
  <c r="E62" i="10"/>
  <c r="G66" i="10"/>
  <c r="H74" i="15"/>
  <c r="H73" i="15" s="1"/>
  <c r="G74" i="15"/>
  <c r="G73" i="15" s="1"/>
  <c r="F74" i="15"/>
  <c r="F73" i="15" s="1"/>
  <c r="H71" i="15"/>
  <c r="G71" i="15"/>
  <c r="F71" i="15"/>
  <c r="H69" i="15"/>
  <c r="G69" i="15"/>
  <c r="F69" i="15"/>
  <c r="H67" i="15"/>
  <c r="G67" i="15"/>
  <c r="F67" i="15"/>
  <c r="F41" i="20"/>
  <c r="G38" i="20" s="1"/>
  <c r="G41" i="20" s="1"/>
  <c r="H38" i="20" s="1"/>
  <c r="H41" i="20" s="1"/>
  <c r="I38" i="20" s="1"/>
  <c r="I41" i="20" s="1"/>
  <c r="J38" i="20" s="1"/>
  <c r="J41" i="20" s="1"/>
  <c r="J25" i="20"/>
  <c r="I25" i="20"/>
  <c r="H25" i="20"/>
  <c r="G25" i="20"/>
  <c r="K15" i="20"/>
  <c r="J15" i="20"/>
  <c r="H15" i="20"/>
  <c r="G15" i="20"/>
  <c r="F15" i="20"/>
  <c r="K12" i="20"/>
  <c r="J12" i="20"/>
  <c r="H12" i="20"/>
  <c r="G12" i="20"/>
  <c r="F12" i="20"/>
  <c r="H66" i="15" l="1"/>
  <c r="H65" i="15" s="1"/>
  <c r="C27" i="19"/>
  <c r="B27" i="19"/>
  <c r="B7" i="19"/>
  <c r="F7" i="19"/>
  <c r="D7" i="19"/>
  <c r="C7" i="19"/>
  <c r="J59" i="10"/>
  <c r="G61" i="10"/>
  <c r="F27" i="19"/>
  <c r="K18" i="20"/>
  <c r="J26" i="20" s="1"/>
  <c r="J32" i="20" s="1"/>
  <c r="J33" i="20" s="1"/>
  <c r="J18" i="20"/>
  <c r="I26" i="20" s="1"/>
  <c r="I32" i="20" s="1"/>
  <c r="I33" i="20" s="1"/>
  <c r="H18" i="20"/>
  <c r="I59" i="10"/>
  <c r="G181" i="10"/>
  <c r="G147" i="10"/>
  <c r="G78" i="10"/>
  <c r="G66" i="15"/>
  <c r="G65" i="15" s="1"/>
  <c r="F66" i="15"/>
  <c r="F65" i="15" s="1"/>
  <c r="G18" i="20"/>
  <c r="G33" i="20" s="1"/>
  <c r="F18" i="20"/>
  <c r="F32" i="20" s="1"/>
  <c r="F33" i="20" s="1"/>
  <c r="H33" i="20" l="1"/>
  <c r="G32" i="15"/>
  <c r="H32" i="15"/>
  <c r="G22" i="15"/>
  <c r="H22" i="15"/>
  <c r="J22" i="15"/>
  <c r="K22" i="15"/>
  <c r="G15" i="15"/>
  <c r="H15" i="15"/>
  <c r="G48" i="15"/>
  <c r="H48" i="15"/>
  <c r="J48" i="15"/>
  <c r="K48" i="15"/>
  <c r="G53" i="15"/>
  <c r="H53" i="15"/>
  <c r="H47" i="15" s="1"/>
  <c r="H46" i="15" s="1"/>
  <c r="J53" i="15"/>
  <c r="K53" i="15"/>
  <c r="H11" i="15"/>
  <c r="J47" i="15" l="1"/>
  <c r="J46" i="15" s="1"/>
  <c r="K47" i="15"/>
  <c r="K46" i="15" s="1"/>
  <c r="G47" i="15"/>
  <c r="G46" i="15" s="1"/>
  <c r="G184" i="15"/>
  <c r="H184" i="15"/>
  <c r="G182" i="15"/>
  <c r="H182" i="15"/>
  <c r="H196" i="15"/>
  <c r="G196" i="15"/>
  <c r="H178" i="15" l="1"/>
  <c r="H174" i="15"/>
  <c r="K78" i="15"/>
  <c r="H80" i="15"/>
  <c r="H82" i="15"/>
  <c r="H84" i="15"/>
  <c r="H87" i="15"/>
  <c r="H86" i="15" s="1"/>
  <c r="H79" i="15" l="1"/>
  <c r="H78" i="15" s="1"/>
  <c r="J211" i="15"/>
  <c r="H122" i="15"/>
  <c r="J127" i="15"/>
  <c r="G128" i="15"/>
  <c r="G127" i="15" s="1"/>
  <c r="H128" i="15"/>
  <c r="H127" i="15" s="1"/>
  <c r="G135" i="15"/>
  <c r="H135" i="15"/>
  <c r="F135" i="15"/>
  <c r="H112" i="15"/>
  <c r="H111" i="15" s="1"/>
  <c r="H110" i="15" s="1"/>
  <c r="K98" i="15"/>
  <c r="G112" i="15"/>
  <c r="G111" i="15" s="1"/>
  <c r="G110" i="15" s="1"/>
  <c r="F112" i="15"/>
  <c r="F111" i="15" s="1"/>
  <c r="F110" i="15" s="1"/>
  <c r="K110" i="15"/>
  <c r="J110" i="15"/>
  <c r="H106" i="15"/>
  <c r="H105" i="15" s="1"/>
  <c r="H104" i="15" s="1"/>
  <c r="G106" i="15"/>
  <c r="G105" i="15" s="1"/>
  <c r="G104" i="15" s="1"/>
  <c r="F106" i="15"/>
  <c r="F105" i="15" s="1"/>
  <c r="F104" i="15" s="1"/>
  <c r="H100" i="15"/>
  <c r="G100" i="15"/>
  <c r="G99" i="15" s="1"/>
  <c r="G98" i="15" s="1"/>
  <c r="F100" i="15"/>
  <c r="F99" i="15" s="1"/>
  <c r="F98" i="15" s="1"/>
  <c r="H94" i="15"/>
  <c r="H93" i="15" s="1"/>
  <c r="H92" i="15" s="1"/>
  <c r="G94" i="15"/>
  <c r="G93" i="15" s="1"/>
  <c r="G92" i="15" s="1"/>
  <c r="F94" i="15"/>
  <c r="F93" i="15" s="1"/>
  <c r="F92" i="15" s="1"/>
  <c r="K210" i="15"/>
  <c r="G154" i="15"/>
  <c r="G153" i="15" s="1"/>
  <c r="G152" i="15" s="1"/>
  <c r="H154" i="15"/>
  <c r="H153" i="15" s="1"/>
  <c r="H152" i="15" s="1"/>
  <c r="J153" i="15"/>
  <c r="J152" i="15" s="1"/>
  <c r="K153" i="15"/>
  <c r="K152" i="15" s="1"/>
  <c r="F154" i="15"/>
  <c r="K147" i="15"/>
  <c r="K146" i="15" s="1"/>
  <c r="H150" i="15"/>
  <c r="G150" i="15"/>
  <c r="F150" i="15"/>
  <c r="H148" i="15"/>
  <c r="G148" i="15"/>
  <c r="G61" i="15"/>
  <c r="H61" i="15"/>
  <c r="G59" i="15"/>
  <c r="H59" i="15"/>
  <c r="F61" i="15"/>
  <c r="F59" i="15"/>
  <c r="F128" i="15"/>
  <c r="F127" i="15" s="1"/>
  <c r="F182" i="15"/>
  <c r="G212" i="15"/>
  <c r="G211" i="15" s="1"/>
  <c r="H212" i="15"/>
  <c r="H211" i="15" s="1"/>
  <c r="H208" i="15"/>
  <c r="G208" i="15"/>
  <c r="G205" i="15"/>
  <c r="H205" i="15"/>
  <c r="F208" i="15"/>
  <c r="F212" i="15"/>
  <c r="F211" i="15" s="1"/>
  <c r="F205" i="15"/>
  <c r="F170" i="15"/>
  <c r="G160" i="15"/>
  <c r="H160" i="15"/>
  <c r="G164" i="15"/>
  <c r="H164" i="15"/>
  <c r="G166" i="15"/>
  <c r="H166" i="15"/>
  <c r="F166" i="15"/>
  <c r="G142" i="15"/>
  <c r="H142" i="15"/>
  <c r="G140" i="15"/>
  <c r="H140" i="15"/>
  <c r="G138" i="15"/>
  <c r="H138" i="15"/>
  <c r="F140" i="15"/>
  <c r="F138" i="15"/>
  <c r="H159" i="15" l="1"/>
  <c r="H210" i="15"/>
  <c r="G210" i="15"/>
  <c r="J210" i="15"/>
  <c r="F210" i="15"/>
  <c r="G58" i="15"/>
  <c r="G57" i="15" s="1"/>
  <c r="J147" i="15"/>
  <c r="J146" i="15" s="1"/>
  <c r="F147" i="15"/>
  <c r="F146" i="15" s="1"/>
  <c r="H147" i="15"/>
  <c r="H146" i="15" s="1"/>
  <c r="H58" i="15"/>
  <c r="H57" i="15" s="1"/>
  <c r="G147" i="15"/>
  <c r="G146" i="15" s="1"/>
  <c r="F58" i="15"/>
  <c r="F57" i="15" s="1"/>
  <c r="H99" i="15"/>
  <c r="H98" i="15" s="1"/>
  <c r="F153" i="15"/>
  <c r="F152" i="15" s="1"/>
  <c r="F204" i="15"/>
  <c r="F203" i="15" s="1"/>
  <c r="G204" i="15"/>
  <c r="H204" i="15"/>
  <c r="H203" i="15" s="1"/>
  <c r="H132" i="15"/>
  <c r="H131" i="15" s="1"/>
  <c r="G132" i="15"/>
  <c r="G131" i="15" s="1"/>
  <c r="F53" i="15"/>
  <c r="H200" i="15"/>
  <c r="H195" i="15" s="1"/>
  <c r="H194" i="15" s="1"/>
  <c r="G200" i="15"/>
  <c r="G195" i="15" s="1"/>
  <c r="G194" i="15" s="1"/>
  <c r="F200" i="15"/>
  <c r="F196" i="15"/>
  <c r="K194" i="15"/>
  <c r="K215" i="15" s="1"/>
  <c r="J194" i="15"/>
  <c r="F48" i="15"/>
  <c r="K203" i="15"/>
  <c r="J203" i="15"/>
  <c r="H192" i="15"/>
  <c r="H191" i="15" s="1"/>
  <c r="G192" i="15"/>
  <c r="G191" i="15" s="1"/>
  <c r="F192" i="15"/>
  <c r="F191" i="15" s="1"/>
  <c r="K189" i="15"/>
  <c r="J189" i="15"/>
  <c r="H189" i="15"/>
  <c r="G189" i="15"/>
  <c r="F189" i="15"/>
  <c r="F188" i="15" s="1"/>
  <c r="F184" i="15"/>
  <c r="G178" i="15"/>
  <c r="F178" i="15"/>
  <c r="G174" i="15"/>
  <c r="F174" i="15"/>
  <c r="H170" i="15"/>
  <c r="H169" i="15" s="1"/>
  <c r="G170" i="15"/>
  <c r="F160" i="15"/>
  <c r="F142" i="15"/>
  <c r="K131" i="15"/>
  <c r="J131" i="15"/>
  <c r="J214" i="15" l="1"/>
  <c r="F47" i="15"/>
  <c r="K214" i="15"/>
  <c r="J215" i="15"/>
  <c r="H215" i="15"/>
  <c r="H158" i="15"/>
  <c r="G215" i="15"/>
  <c r="F132" i="15"/>
  <c r="F131" i="15" s="1"/>
  <c r="F195" i="15"/>
  <c r="F194" i="15" s="1"/>
  <c r="F46" i="15"/>
  <c r="F159" i="15"/>
  <c r="G169" i="15"/>
  <c r="G159" i="15"/>
  <c r="F169" i="15"/>
  <c r="F48" i="10"/>
  <c r="F47" i="10" s="1"/>
  <c r="G47" i="10"/>
  <c r="F45" i="10"/>
  <c r="F44" i="10" s="1"/>
  <c r="G45" i="10"/>
  <c r="G43" i="10" s="1"/>
  <c r="F41" i="10"/>
  <c r="G41" i="10"/>
  <c r="F40" i="10"/>
  <c r="G40" i="10"/>
  <c r="I10" i="10"/>
  <c r="J10" i="10"/>
  <c r="E40" i="10"/>
  <c r="E41" i="10"/>
  <c r="F38" i="10"/>
  <c r="F37" i="10" s="1"/>
  <c r="G38" i="10"/>
  <c r="G37" i="10" s="1"/>
  <c r="E38" i="10"/>
  <c r="E37" i="10" s="1"/>
  <c r="F27" i="10"/>
  <c r="G27" i="10"/>
  <c r="G34" i="10"/>
  <c r="G33" i="10" s="1"/>
  <c r="F139" i="10"/>
  <c r="G220" i="10"/>
  <c r="F218" i="10"/>
  <c r="G218" i="10"/>
  <c r="F215" i="10"/>
  <c r="F211" i="10"/>
  <c r="F210" i="10" s="1"/>
  <c r="G211" i="10"/>
  <c r="G210" i="10" s="1"/>
  <c r="F208" i="10"/>
  <c r="G208" i="10"/>
  <c r="F203" i="10"/>
  <c r="G203" i="10"/>
  <c r="E221" i="10"/>
  <c r="E220" i="10" s="1"/>
  <c r="E215" i="10"/>
  <c r="E218" i="10"/>
  <c r="E211" i="10"/>
  <c r="E210" i="10" s="1"/>
  <c r="E208" i="10"/>
  <c r="E203" i="10"/>
  <c r="F221" i="10"/>
  <c r="F220" i="10" s="1"/>
  <c r="E198" i="10"/>
  <c r="E197" i="10" s="1"/>
  <c r="E196" i="10" s="1"/>
  <c r="E190" i="10"/>
  <c r="E189" i="10" s="1"/>
  <c r="E182" i="10"/>
  <c r="F179" i="10"/>
  <c r="G179" i="10"/>
  <c r="F176" i="10"/>
  <c r="G176" i="10"/>
  <c r="F171" i="10"/>
  <c r="G171" i="10"/>
  <c r="F169" i="10"/>
  <c r="G169" i="10"/>
  <c r="F166" i="10"/>
  <c r="G166" i="10"/>
  <c r="F162" i="10"/>
  <c r="G162" i="10"/>
  <c r="F158" i="10"/>
  <c r="G158" i="10"/>
  <c r="F155" i="10"/>
  <c r="G155" i="10"/>
  <c r="F153" i="10"/>
  <c r="G153" i="10"/>
  <c r="F150" i="10"/>
  <c r="F148" i="10"/>
  <c r="F141" i="10"/>
  <c r="G141" i="10"/>
  <c r="F131" i="10"/>
  <c r="G131" i="10"/>
  <c r="F124" i="10"/>
  <c r="G124" i="10"/>
  <c r="F120" i="10"/>
  <c r="G120" i="10"/>
  <c r="F116" i="10"/>
  <c r="G116" i="10"/>
  <c r="F114" i="10"/>
  <c r="G114" i="10"/>
  <c r="F112" i="10"/>
  <c r="G112" i="10"/>
  <c r="F107" i="10"/>
  <c r="G107" i="10"/>
  <c r="F101" i="10"/>
  <c r="G101" i="10"/>
  <c r="F97" i="10"/>
  <c r="G97" i="10"/>
  <c r="F94" i="10"/>
  <c r="G94" i="10"/>
  <c r="G89" i="10" s="1"/>
  <c r="F92" i="10"/>
  <c r="F89" i="10" s="1"/>
  <c r="E176" i="10"/>
  <c r="E179" i="10"/>
  <c r="E171" i="10"/>
  <c r="E169" i="10"/>
  <c r="E166" i="10"/>
  <c r="E162" i="10"/>
  <c r="E158" i="10"/>
  <c r="E94" i="10"/>
  <c r="E92" i="10"/>
  <c r="E155" i="10"/>
  <c r="E153" i="10"/>
  <c r="E148" i="10"/>
  <c r="E150" i="10"/>
  <c r="E141" i="10"/>
  <c r="E131" i="10"/>
  <c r="E124" i="10"/>
  <c r="E120" i="10"/>
  <c r="E107" i="10"/>
  <c r="E112" i="10"/>
  <c r="E116" i="10"/>
  <c r="E114" i="10"/>
  <c r="E101" i="10"/>
  <c r="E97" i="10"/>
  <c r="E79" i="10"/>
  <c r="E81" i="10"/>
  <c r="E83" i="10"/>
  <c r="E75" i="10"/>
  <c r="F75" i="10"/>
  <c r="G75" i="10"/>
  <c r="F73" i="10"/>
  <c r="G73" i="10"/>
  <c r="F69" i="10"/>
  <c r="G69" i="10"/>
  <c r="E69" i="10"/>
  <c r="E73" i="10"/>
  <c r="E175" i="10" l="1"/>
  <c r="E181" i="10"/>
  <c r="E152" i="10"/>
  <c r="G68" i="10"/>
  <c r="G60" i="10" s="1"/>
  <c r="F147" i="10"/>
  <c r="G202" i="10"/>
  <c r="F202" i="10"/>
  <c r="G96" i="10"/>
  <c r="G152" i="10"/>
  <c r="E214" i="10"/>
  <c r="F106" i="10"/>
  <c r="F36" i="10"/>
  <c r="E202" i="10"/>
  <c r="G36" i="10"/>
  <c r="F215" i="15"/>
  <c r="G158" i="15"/>
  <c r="F158" i="15"/>
  <c r="F43" i="10"/>
  <c r="G214" i="10"/>
  <c r="F214" i="10"/>
  <c r="E147" i="10"/>
  <c r="E68" i="10"/>
  <c r="E119" i="10"/>
  <c r="G106" i="10"/>
  <c r="E157" i="10"/>
  <c r="G175" i="10"/>
  <c r="F175" i="10"/>
  <c r="G157" i="10"/>
  <c r="F157" i="10"/>
  <c r="F152" i="10"/>
  <c r="G119" i="10"/>
  <c r="F119" i="10"/>
  <c r="F96" i="10"/>
  <c r="E106" i="10"/>
  <c r="E96" i="10"/>
  <c r="E78" i="10"/>
  <c r="E89" i="10"/>
  <c r="F68" i="10"/>
  <c r="F13" i="10"/>
  <c r="G13" i="10"/>
  <c r="J13" i="10"/>
  <c r="E27" i="10"/>
  <c r="E13" i="10"/>
  <c r="E12" i="10" s="1"/>
  <c r="E45" i="10"/>
  <c r="E44" i="10" s="1"/>
  <c r="E48" i="10"/>
  <c r="E47" i="10" s="1"/>
  <c r="E85" i="10" l="1"/>
  <c r="F85" i="10"/>
  <c r="G85" i="10"/>
  <c r="G201" i="10"/>
  <c r="G200" i="10" s="1"/>
  <c r="F201" i="10"/>
  <c r="F200" i="10" s="1"/>
  <c r="F12" i="10"/>
  <c r="F11" i="10" s="1"/>
  <c r="F10" i="10" s="1"/>
  <c r="G12" i="10"/>
  <c r="G11" i="10" s="1"/>
  <c r="G10" i="10" s="1"/>
  <c r="E201" i="10"/>
  <c r="E200" i="10" s="1"/>
  <c r="G59" i="10"/>
  <c r="E11" i="10"/>
  <c r="J122" i="15"/>
  <c r="G122" i="15"/>
  <c r="F122" i="15"/>
  <c r="H118" i="15"/>
  <c r="H117" i="15" s="1"/>
  <c r="H116" i="15" s="1"/>
  <c r="G118" i="15"/>
  <c r="F118" i="15"/>
  <c r="G87" i="15"/>
  <c r="G86" i="15" s="1"/>
  <c r="F87" i="15"/>
  <c r="F86" i="15" s="1"/>
  <c r="G84" i="15"/>
  <c r="F84" i="15"/>
  <c r="G82" i="15"/>
  <c r="F82" i="15"/>
  <c r="G80" i="15"/>
  <c r="F80" i="15"/>
  <c r="G40" i="15"/>
  <c r="G39" i="15" s="1"/>
  <c r="F40" i="15"/>
  <c r="F39" i="15" s="1"/>
  <c r="J32" i="15"/>
  <c r="F32" i="15"/>
  <c r="J30" i="15"/>
  <c r="H30" i="15"/>
  <c r="H10" i="15" s="1"/>
  <c r="H9" i="15" s="1"/>
  <c r="F30" i="15"/>
  <c r="F22" i="15"/>
  <c r="J15" i="15"/>
  <c r="F15" i="15"/>
  <c r="G11" i="15"/>
  <c r="G10" i="15" s="1"/>
  <c r="F11" i="15"/>
  <c r="F198" i="10"/>
  <c r="F197" i="10" s="1"/>
  <c r="F196" i="10" s="1"/>
  <c r="F190" i="10"/>
  <c r="F182" i="10"/>
  <c r="F181" i="10" s="1"/>
  <c r="F83" i="10"/>
  <c r="F81" i="10"/>
  <c r="F79" i="10"/>
  <c r="E43" i="10"/>
  <c r="E36" i="10"/>
  <c r="H214" i="15" l="1"/>
  <c r="F117" i="15"/>
  <c r="F116" i="15" s="1"/>
  <c r="G117" i="15"/>
  <c r="G116" i="15" s="1"/>
  <c r="F10" i="15"/>
  <c r="F9" i="15" s="1"/>
  <c r="F79" i="15"/>
  <c r="F78" i="15" s="1"/>
  <c r="G79" i="15"/>
  <c r="G78" i="15" s="1"/>
  <c r="G9" i="15"/>
  <c r="E10" i="10"/>
  <c r="F78" i="10"/>
  <c r="F60" i="10" s="1"/>
  <c r="F59" i="10" s="1"/>
  <c r="G214" i="15" l="1"/>
  <c r="K122" i="15"/>
  <c r="K32" i="15"/>
  <c r="K30" i="15"/>
  <c r="K15" i="15"/>
  <c r="E61" i="10" l="1"/>
  <c r="E60" i="10" s="1"/>
  <c r="E59" i="10" s="1"/>
</calcChain>
</file>

<file path=xl/sharedStrings.xml><?xml version="1.0" encoding="utf-8"?>
<sst xmlns="http://schemas.openxmlformats.org/spreadsheetml/2006/main" count="608" uniqueCount="279">
  <si>
    <t>I. OPĆI DIO</t>
  </si>
  <si>
    <t>Plan za 2023.</t>
  </si>
  <si>
    <t>Projekcija 
za 2024.</t>
  </si>
  <si>
    <t>Projekcija 
za 2025.</t>
  </si>
  <si>
    <t>PRIHODI UKUPNO</t>
  </si>
  <si>
    <t>PRIHODI POSLOVANJA</t>
  </si>
  <si>
    <t>RASHODI UKUPNO</t>
  </si>
  <si>
    <t>RAZLIKA - VIŠAK / MANJAK</t>
  </si>
  <si>
    <t>B) SAŽETAK RAČUNA FINANCIRANJA</t>
  </si>
  <si>
    <t>Izvršenje 2021.</t>
  </si>
  <si>
    <t>Plan 2022.</t>
  </si>
  <si>
    <t>NETO FINANCIRANJE</t>
  </si>
  <si>
    <t>VIŠAK / MANJAK IZ PRETHODNE(IH) GODINE KOJI ĆE SE RASPOREDITI / POKRITI</t>
  </si>
  <si>
    <t>VIŠAK / MANJAK + NETO FINANCIRANJE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</si>
  <si>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</si>
  <si>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</si>
  <si>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</si>
  <si>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</si>
  <si>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</si>
  <si>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</si>
  <si>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</si>
  <si>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 xml:space="preserve">Ostale pomoći </t>
  </si>
  <si>
    <t>Pomoći EU</t>
  </si>
  <si>
    <t>Pomoći EU (Erasmus)</t>
  </si>
  <si>
    <t>Prihodi po posebnim propisima</t>
  </si>
  <si>
    <t>prihodi za posebne namjene</t>
  </si>
  <si>
    <t>Ostali nespomenuti prihodi</t>
  </si>
  <si>
    <t>Prihodi od pruženih usluga</t>
  </si>
  <si>
    <t>Vlastiti prihodi</t>
  </si>
  <si>
    <t>Prihodi iz nadležnog proračuna i od HZZO-a temeljem ugovornih obveza</t>
  </si>
  <si>
    <t>ostali prihodi i primici sredstva MŽ</t>
  </si>
  <si>
    <t>Decentralizirana sredstva</t>
  </si>
  <si>
    <t>Prihodi od prodaje nefinancijske imovine</t>
  </si>
  <si>
    <t>Prihodi od prodaje proizvedene dugotrajne imovine</t>
  </si>
  <si>
    <t>Opći prihodi i primici</t>
  </si>
  <si>
    <t>RASHODI POSLOVANJA</t>
  </si>
  <si>
    <t>Naziv rashoda</t>
  </si>
  <si>
    <t>Rashodi poslovanja</t>
  </si>
  <si>
    <t>Rashodi za zaposlene</t>
  </si>
  <si>
    <t>Opći prih. I prim. (Mž)</t>
  </si>
  <si>
    <t>Ostali rashodi za zaposlene</t>
  </si>
  <si>
    <t>Ostale pomoći</t>
  </si>
  <si>
    <t>Plaće</t>
  </si>
  <si>
    <t>Plaće za redovan rad</t>
  </si>
  <si>
    <t>Plaće za prekovremeni rad</t>
  </si>
  <si>
    <t>Plaće za posebne uvjete rada</t>
  </si>
  <si>
    <t>Doprinosi na plaće</t>
  </si>
  <si>
    <t>Doprinosi za obavezno zdravstveno osiguranje</t>
  </si>
  <si>
    <t>Pomoći tem. Prij. EU (MŽ)</t>
  </si>
  <si>
    <t>Plaće za reovan rad</t>
  </si>
  <si>
    <t>Materijalni rashodi</t>
  </si>
  <si>
    <t>Rashodi za materijal i energiju</t>
  </si>
  <si>
    <t>Uredski materijal i ostali materijalni rashodi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</si>
  <si>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</si>
  <si>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</si>
  <si>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</si>
  <si>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</si>
  <si>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</si>
  <si>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Intelektualne i osobne usluge</t>
  </si>
  <si>
    <t>Prihodi za posebne namjene</t>
  </si>
  <si>
    <t>Naknade troškova zaposlenima</t>
  </si>
  <si>
    <t>Službena putovanja</t>
  </si>
  <si>
    <t>Materijal i sirovine</t>
  </si>
  <si>
    <t>Pristojbe i naknade</t>
  </si>
  <si>
    <t>Naknada član.povjerenstava</t>
  </si>
  <si>
    <t>Ostali nespomenuti rashodi poslovanja</t>
  </si>
  <si>
    <t>Stručno usavršavanje zaposlenika</t>
  </si>
  <si>
    <t>Ostale naknade troškova zaposlenima</t>
  </si>
  <si>
    <t>Energija</t>
  </si>
  <si>
    <t>Sitni inventar i auto gume</t>
  </si>
  <si>
    <t>Službena, radna i zaštitna odjeća i obuća</t>
  </si>
  <si>
    <t>Zdravstvene i veterinarske usluge</t>
  </si>
  <si>
    <t>Intelektualne usluge</t>
  </si>
  <si>
    <t>Računalne usluge</t>
  </si>
  <si>
    <t>Ostale usluge</t>
  </si>
  <si>
    <t>Naknade troškova osobama izvan radnog odnosa</t>
  </si>
  <si>
    <t>Nakn.troš.osobama izvan RO</t>
  </si>
  <si>
    <t>Premije osiguranja</t>
  </si>
  <si>
    <t>Reprezentacija</t>
  </si>
  <si>
    <t>Tuzemne članarine</t>
  </si>
  <si>
    <t>Naknade za prijevoz, rad na terenu i odvojeni život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</si>
  <si>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</si>
  <si>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</si>
  <si>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</si>
  <si>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</si>
  <si>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</si>
  <si>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</si>
  <si>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</si>
  <si>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</si>
  <si>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</si>
  <si>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</si>
  <si>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</si>
  <si>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</si>
  <si>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Uređaji, strojevi i oprema</t>
  </si>
  <si>
    <t>Knjige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</si>
  <si>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</si>
  <si>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</si>
  <si>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</si>
  <si>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</si>
  <si>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</si>
  <si>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</si>
  <si>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04 Ekonomski poslovi</t>
  </si>
  <si>
    <t>041 Opći ekonomski, trgovački i poslovi vezani uz rad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</si>
  <si>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</si>
  <si>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</si>
  <si>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</si>
  <si>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</si>
  <si>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</si>
  <si>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</si>
  <si>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</si>
  <si>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Šifra</t>
  </si>
  <si>
    <t xml:space="preserve">Naziv </t>
  </si>
  <si>
    <t>Donacije</t>
  </si>
  <si>
    <t>Tekuće donacije</t>
  </si>
  <si>
    <t>Doprinosi za obvezno ZDRO</t>
  </si>
  <si>
    <t>Dopr. Obv. Osig. Nezaposlenost</t>
  </si>
  <si>
    <t>Naknade za prijevoz,rad na terenu</t>
  </si>
  <si>
    <t>Materijal i sirovina</t>
  </si>
  <si>
    <t>Ostali nespomenuti rash.poslovanja</t>
  </si>
  <si>
    <t>nakn. članovima povjerenstva</t>
  </si>
  <si>
    <t>Ostali rashodi poslovanja</t>
  </si>
  <si>
    <t>Uredski materijal i ostali mat. rashodi</t>
  </si>
  <si>
    <t xml:space="preserve">Sitni inventar </t>
  </si>
  <si>
    <t>Usluge tekućeg i invest. održavanja</t>
  </si>
  <si>
    <t>Nak. trošk. osobama izvan RO</t>
  </si>
  <si>
    <t>Pristojbe</t>
  </si>
  <si>
    <t>Ostale naknade građ. I kuć.</t>
  </si>
  <si>
    <t>Nak. Građ i kuć. U naravi</t>
  </si>
  <si>
    <t>1013A1001301</t>
  </si>
  <si>
    <t>Ostale naknade tr.zaposlenima</t>
  </si>
  <si>
    <t>Mat. I dijelovi za tekuće i inv.održav.</t>
  </si>
  <si>
    <t>Sitni inventar</t>
  </si>
  <si>
    <t>Služb.,radna i zaštitna odjeća i obuća</t>
  </si>
  <si>
    <t>Usluge telefona,pošte i prijevoza</t>
  </si>
  <si>
    <t>Naknada troškova osobama izvan RO</t>
  </si>
  <si>
    <t>Ostali nespomenuti rash. Poslovanja</t>
  </si>
  <si>
    <t>Naknade za rad članova povj.</t>
  </si>
  <si>
    <t>Članarine</t>
  </si>
  <si>
    <t>Bankarske usluge i usl.pl.prometa</t>
  </si>
  <si>
    <t>Naknade građ. I kuć.</t>
  </si>
  <si>
    <t>Naknade građ. I kuć. U naravi</t>
  </si>
  <si>
    <t>1013A101320</t>
  </si>
  <si>
    <t>Projekt "Škole jednakih mogućnosti"-osiguravanje pomoćnika učenicima s teškoćama u školama MŽ</t>
  </si>
  <si>
    <t xml:space="preserve">Plaće </t>
  </si>
  <si>
    <t>Nknade za prijevoz,rad na terenu</t>
  </si>
  <si>
    <t>1013A101330</t>
  </si>
  <si>
    <t>Projekt e-škole</t>
  </si>
  <si>
    <t>1013A101314</t>
  </si>
  <si>
    <t>Ostali izdaci za osnovne škole (izvor financiranja vlastiti i ostali prihodi)</t>
  </si>
  <si>
    <t>Uredski materijal i ost. Mat. Rashodi</t>
  </si>
  <si>
    <t xml:space="preserve">Usluge tek. i nvesticijskog odr. </t>
  </si>
  <si>
    <t>1001T100103</t>
  </si>
  <si>
    <t>Školski obroci svima</t>
  </si>
  <si>
    <t>Uređaji i strojevi</t>
  </si>
  <si>
    <t>Knjige,umjetnička djela i ostale vrijed.</t>
  </si>
  <si>
    <t>Ukupno materijalni rashodi</t>
  </si>
  <si>
    <t xml:space="preserve">Ukupno nefinancijska imovina </t>
  </si>
  <si>
    <t>Plan za 2024.</t>
  </si>
  <si>
    <t>Projekcija 
za 2026.</t>
  </si>
  <si>
    <t>Izvršenje 2022.</t>
  </si>
  <si>
    <t>Plan 2023.</t>
  </si>
  <si>
    <t>EUR</t>
  </si>
  <si>
    <t xml:space="preserve">Izvršenje 2022. </t>
  </si>
  <si>
    <t xml:space="preserve">Plan za 2023. </t>
  </si>
  <si>
    <t>Plan 
za 2024.</t>
  </si>
  <si>
    <t xml:space="preserve">Projekcija 
za 2026. </t>
  </si>
  <si>
    <t>Prihodi od imovine</t>
  </si>
  <si>
    <t>Prihodi od financijske imovine</t>
  </si>
  <si>
    <t>Kamate na sredstva po viđenju</t>
  </si>
  <si>
    <t>Pomoći proračunskim koris. Iz pror. Koji im nije nadležan</t>
  </si>
  <si>
    <t>Tekuće pomoći iz drž.pror. Koji im nije nadležan</t>
  </si>
  <si>
    <t>Kapitalne pomoći iz drž. Pror. Koji im nije nadležan</t>
  </si>
  <si>
    <t xml:space="preserve">Pomoći tem.prij. EU sred </t>
  </si>
  <si>
    <t>Tekuće pomoći tem. prijen. EU sredstava</t>
  </si>
  <si>
    <t xml:space="preserve">Pomoći tem. Prij. EU sred.  </t>
  </si>
  <si>
    <t xml:space="preserve">Pomoći EU sred. (asistenti) </t>
  </si>
  <si>
    <t>Donacije od prav. i fiz. osoba izvan općeg prorač.</t>
  </si>
  <si>
    <t>Prihodi iz nadležnog proračuna za fin. Red. djelatnosti pror.kor.</t>
  </si>
  <si>
    <t>Dop.oov. Osig. Nezaposlenosti</t>
  </si>
  <si>
    <t>Pomoći tem. Prij. EU (Erasmus)</t>
  </si>
  <si>
    <t>Naknade članovima povjerenstava</t>
  </si>
  <si>
    <t>Sportska i glazbena oprema</t>
  </si>
  <si>
    <t>Uređaji, stroj.  i oprema za ostale namjene</t>
  </si>
  <si>
    <t xml:space="preserve">Plan 2023. </t>
  </si>
  <si>
    <t xml:space="preserve">Plan za 2024. </t>
  </si>
  <si>
    <t xml:space="preserve">Projekcija  
za 2025. </t>
  </si>
  <si>
    <t xml:space="preserve">Projekcija 
za 2024. </t>
  </si>
  <si>
    <t>Osnovno školstvo</t>
  </si>
  <si>
    <t>Školstvo</t>
  </si>
  <si>
    <t>Ostale pomoći - MZO i Općina</t>
  </si>
  <si>
    <t>Nakn.trošk.osobama izvan radnog odnosa</t>
  </si>
  <si>
    <t>Uređaji, stroj. I oprema za ostale namjene</t>
  </si>
  <si>
    <t>Konto</t>
  </si>
  <si>
    <t>rashodi zamaterijal i energiju</t>
  </si>
  <si>
    <t>1013A101304</t>
  </si>
  <si>
    <t>Najtecanja učenika</t>
  </si>
  <si>
    <t>1013A101338</t>
  </si>
  <si>
    <t>Nabava higijenskih potrepština</t>
  </si>
  <si>
    <t>Pomoći</t>
  </si>
  <si>
    <t>Donacije i ostali rashodi</t>
  </si>
  <si>
    <t>Uređaji strojevi i oprema za ostale namjene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</si>
  <si>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</si>
  <si>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</si>
  <si>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</si>
  <si>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</si>
  <si>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</si>
  <si>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</si>
  <si>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</si>
  <si>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</si>
  <si>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</si>
  <si>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</si>
  <si>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</si>
  <si>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A) SAŽETAK RAČUNA PRIHODA I RASHODA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</si>
  <si>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</si>
  <si>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</si>
  <si>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</si>
  <si>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</si>
  <si>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</si>
  <si>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</si>
  <si>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</si>
  <si>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</si>
  <si>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</si>
  <si>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</si>
  <si>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</si>
  <si>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</si>
  <si>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</si>
  <si>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</si>
  <si>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</si>
  <si>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</si>
  <si>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</si>
  <si>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44 Decentralizirana sredstva</t>
  </si>
  <si>
    <t xml:space="preserve">  51 Pomoći EU</t>
  </si>
  <si>
    <t>6 Donacije</t>
  </si>
  <si>
    <t xml:space="preserve"> 61 Donacije</t>
  </si>
  <si>
    <t xml:space="preserve"> 51 Pomoći EU  MŽ</t>
  </si>
  <si>
    <t>51 Pomoći EU MŽ</t>
  </si>
  <si>
    <t>Tekuće donacije u naravi</t>
  </si>
  <si>
    <t>Uređaji, strojevi i oprema za ostale namjene</t>
  </si>
  <si>
    <t xml:space="preserve"> X</t>
  </si>
  <si>
    <t>Bruto plaće</t>
  </si>
  <si>
    <t>Usluge telefona, prijevoza( Međunarodna suradnja škola)</t>
  </si>
  <si>
    <t xml:space="preserve">Ostali rashodi poslovanja </t>
  </si>
  <si>
    <t>Ostale usluge  ( izleti)</t>
  </si>
  <si>
    <t>Plaće za prekovremeni rad doprinosima na pl</t>
  </si>
  <si>
    <t>1001T100115</t>
  </si>
  <si>
    <t>Školska shema</t>
  </si>
  <si>
    <t>Ostali rashodi</t>
  </si>
  <si>
    <t>Naknade građanima i kućanstvima</t>
  </si>
  <si>
    <t>Uredsk i iostali mat.</t>
  </si>
  <si>
    <t>Prihodi iz nadležnog proračuna za fin. rashod. poslovanja</t>
  </si>
  <si>
    <t>Prihodi iz nadležnog proračuna za fin. rashod.</t>
  </si>
  <si>
    <t>Naknade za rad članova povjerenstva</t>
  </si>
  <si>
    <t>Rashodi zamaterijal</t>
  </si>
  <si>
    <t>Ostali rashodi za sl. putovanja</t>
  </si>
  <si>
    <t xml:space="preserve">    </t>
  </si>
  <si>
    <t>Rebalans za 2024.</t>
  </si>
  <si>
    <t>Rebalans 2024.</t>
  </si>
  <si>
    <t>56 Fondovi EU</t>
  </si>
  <si>
    <t>Rebalans za 2024</t>
  </si>
  <si>
    <t>Ostali prihodi i primici sredstva MŽ</t>
  </si>
  <si>
    <t>05 Dugotrajna nefinancijska imovina u pripremi</t>
  </si>
  <si>
    <t>051 Građevinski objekti u pripremi</t>
  </si>
  <si>
    <t>Kapitalne pomoći temeljem prijenosa EU sredstva</t>
  </si>
  <si>
    <t>Dodatna ulaganja na građevinskim objektima</t>
  </si>
  <si>
    <t xml:space="preserve">Energentska obnova područne škole Donji Vidovec </t>
  </si>
  <si>
    <t>Rashodi za dodatna ulaganja na nefinancijskoj imovini</t>
  </si>
  <si>
    <t>Klasa: 400-02/23-01/1</t>
  </si>
  <si>
    <t>Datum: 09.07.2024.</t>
  </si>
  <si>
    <t>Predsjednica Školskog odbora:</t>
  </si>
  <si>
    <t>Ravnateljica:</t>
  </si>
  <si>
    <t xml:space="preserve">Mihaela </t>
  </si>
  <si>
    <t>Martinčić</t>
  </si>
  <si>
    <t>Mirjana Ribić</t>
  </si>
  <si>
    <t>REBELANS FINANCIJSKOG PLANA OSNOVNE ŠKOLE DONJA DUBRAVA
ZA 2024. I PROJEKCIJA ZA 2025. I 2026. GODINU</t>
  </si>
  <si>
    <t>REBALANS FINANCIJSKOG PLANA OŠ DONJA DUBRAVA
ZA 2024. I PROJEKCIJA ZA 2025. I 2026. GODINU</t>
  </si>
  <si>
    <t>REBALANS FINANCIJSKOG PLANA PRORAČUNSKOG KORISNIKA JEDINICE LOKALNE I PODRUČNE (REGIONALNE) SAMOUPRAVE 
ZA 2024. I PROJEKCIJA ZA 2025. I 2026. GODINU</t>
  </si>
  <si>
    <t>REBALANS FINANCIJSKOG PLANA PRORAČUNSKOG KORISNIKA JEDINICE LOKALNE I PODRUČNE (REGIONALNE) SAMOUPRAVE 
ZA 2023. I PROJEKCIJA ZA 2024. I 2025. GODINU</t>
  </si>
  <si>
    <t xml:space="preserve">REBALANS FINANCIJSKOG PLANA Osnovne škole DONJA DUBRAVA
ZA 2024. I PROJEKCIJA ZA 2025. I 2026. GODINU                  </t>
  </si>
  <si>
    <t>Urbroj: 2109-119-24-01-4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</si>
</sst>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DEEAF6"/>
      </patternFill>
    </fill>
    <fill>
      <patternFill patternType="solid">
        <fgColor rgb="FFD8D8D8"/>
        <bgColor rgb="FFE7E6E6"/>
      </patternFill>
    </fill>
    <fill>
      <patternFill patternType="solid">
        <fgColor rgb="FF5B9BD5"/>
        <bgColor rgb="FF729FCF"/>
      </patternFill>
    </fill>
    <fill>
      <patternFill patternType="solid">
        <fgColor rgb="FFED7D31"/>
        <bgColor rgb="FFEA7500"/>
      </patternFill>
    </fill>
    <fill>
      <patternFill patternType="solid">
        <fgColor rgb="FFF7CAAC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rgb="FFDEEAF6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EA7500"/>
      </patternFill>
    </fill>
    <fill>
      <patternFill patternType="solid">
        <fgColor theme="0"/>
        <bgColor rgb="FFDEEAF6"/>
      </patternFill>
    </fill>
    <fill>
      <patternFill patternType="solid">
        <fgColor theme="5" tint="0.39997558519241921"/>
        <bgColor rgb="FFDEEAF6"/>
      </patternFill>
    </fill>
    <fill>
      <patternFill patternType="solid">
        <fgColor theme="0" tint="-0.249977111117893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04">
    <xf numFmtId="0" fontId="0" fillId="0" borderId="0" xfId="0"/>
    <xf numFmtId="0" fontId="0" fillId="0" borderId="0" xfId="0" applyAlignment="1" applyProtection="1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3" fontId="4" fillId="2" borderId="5" xfId="0" applyNumberFormat="1" applyFont="1" applyFill="1" applyBorder="1" applyAlignment="1" applyProtection="1">
      <alignment horizontal="right"/>
    </xf>
    <xf numFmtId="3" fontId="4" fillId="2" borderId="4" xfId="0" applyNumberFormat="1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6" fillId="2" borderId="4" xfId="0" applyFont="1" applyFill="1" applyBorder="1" applyAlignment="1" applyProtection="1">
      <alignment horizontal="left" vertical="center" wrapText="1"/>
    </xf>
    <xf numFmtId="3" fontId="4" fillId="2" borderId="4" xfId="0" applyNumberFormat="1" applyFont="1" applyFill="1" applyBorder="1" applyAlignment="1" applyProtection="1">
      <alignment horizontal="right" wrapText="1"/>
    </xf>
    <xf numFmtId="0" fontId="0" fillId="0" borderId="0" xfId="0" applyFont="1" applyAlignment="1" applyProtection="1"/>
    <xf numFmtId="0" fontId="5" fillId="2" borderId="4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0" fontId="7" fillId="18" borderId="4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7" fillId="19" borderId="2" xfId="0" quotePrefix="1" applyFont="1" applyFill="1" applyBorder="1" applyAlignment="1">
      <alignment horizontal="center" vertical="center"/>
    </xf>
    <xf numFmtId="0" fontId="7" fillId="19" borderId="3" xfId="0" quotePrefix="1" applyFont="1" applyFill="1" applyBorder="1" applyAlignment="1">
      <alignment horizontal="center" vertical="center"/>
    </xf>
    <xf numFmtId="0" fontId="7" fillId="19" borderId="5" xfId="0" quotePrefix="1" applyFont="1" applyFill="1" applyBorder="1" applyAlignment="1">
      <alignment horizontal="center" vertical="center"/>
    </xf>
    <xf numFmtId="0" fontId="8" fillId="18" borderId="4" xfId="0" quotePrefix="1" applyFont="1" applyFill="1" applyBorder="1" applyAlignment="1">
      <alignment horizontal="left" vertical="center"/>
    </xf>
    <xf numFmtId="0" fontId="8" fillId="8" borderId="4" xfId="0" quotePrefix="1" applyFont="1" applyFill="1" applyBorder="1" applyAlignment="1">
      <alignment horizontal="left" vertical="center"/>
    </xf>
    <xf numFmtId="0" fontId="8" fillId="8" borderId="5" xfId="0" quotePrefix="1" applyFont="1" applyFill="1" applyBorder="1" applyAlignment="1">
      <alignment horizontal="left" vertical="center"/>
    </xf>
    <xf numFmtId="0" fontId="16" fillId="16" borderId="5" xfId="0" quotePrefix="1" applyFont="1" applyFill="1" applyBorder="1" applyAlignment="1">
      <alignment horizontal="left" vertical="center"/>
    </xf>
    <xf numFmtId="0" fontId="17" fillId="16" borderId="5" xfId="0" quotePrefix="1" applyFont="1" applyFill="1" applyBorder="1" applyAlignment="1">
      <alignment horizontal="left" vertical="center"/>
    </xf>
    <xf numFmtId="164" fontId="4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/>
    </xf>
    <xf numFmtId="164" fontId="5" fillId="0" borderId="0" xfId="0" applyNumberFormat="1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164" fontId="18" fillId="0" borderId="0" xfId="0" applyNumberFormat="1" applyFont="1" applyAlignment="1" applyProtection="1">
      <alignment horizontal="center" vertical="center" wrapText="1"/>
    </xf>
    <xf numFmtId="164" fontId="19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164" fontId="18" fillId="3" borderId="5" xfId="0" applyNumberFormat="1" applyFont="1" applyFill="1" applyBorder="1" applyAlignment="1" applyProtection="1">
      <alignment horizontal="center" vertical="center" wrapText="1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left" vertical="center" wrapText="1"/>
    </xf>
    <xf numFmtId="164" fontId="19" fillId="4" borderId="4" xfId="0" applyNumberFormat="1" applyFont="1" applyFill="1" applyBorder="1" applyAlignment="1" applyProtection="1">
      <alignment horizontal="center"/>
    </xf>
    <xf numFmtId="0" fontId="18" fillId="2" borderId="4" xfId="0" applyFont="1" applyFill="1" applyBorder="1" applyAlignment="1" applyProtection="1">
      <alignment horizontal="left" vertical="center" wrapText="1"/>
    </xf>
    <xf numFmtId="0" fontId="19" fillId="5" borderId="4" xfId="0" applyFont="1" applyFill="1" applyBorder="1" applyAlignment="1" applyProtection="1">
      <alignment horizontal="left" vertical="center" wrapText="1"/>
    </xf>
    <xf numFmtId="164" fontId="19" fillId="5" borderId="4" xfId="0" applyNumberFormat="1" applyFont="1" applyFill="1" applyBorder="1" applyAlignment="1" applyProtection="1">
      <alignment horizontal="center"/>
    </xf>
    <xf numFmtId="0" fontId="19" fillId="2" borderId="4" xfId="0" applyFont="1" applyFill="1" applyBorder="1" applyAlignment="1" applyProtection="1">
      <alignment horizontal="left" vertical="center"/>
    </xf>
    <xf numFmtId="0" fontId="20" fillId="6" borderId="4" xfId="0" applyFont="1" applyFill="1" applyBorder="1" applyAlignment="1" applyProtection="1">
      <alignment horizontal="left" vertical="center"/>
    </xf>
    <xf numFmtId="164" fontId="19" fillId="6" borderId="4" xfId="0" applyNumberFormat="1" applyFont="1" applyFill="1" applyBorder="1" applyAlignment="1" applyProtection="1">
      <alignment horizontal="center"/>
    </xf>
    <xf numFmtId="0" fontId="19" fillId="21" borderId="4" xfId="0" applyFont="1" applyFill="1" applyBorder="1" applyAlignment="1" applyProtection="1">
      <alignment horizontal="left" vertical="center"/>
    </xf>
    <xf numFmtId="0" fontId="20" fillId="22" borderId="4" xfId="0" applyFont="1" applyFill="1" applyBorder="1" applyAlignment="1" applyProtection="1">
      <alignment horizontal="left" vertical="center"/>
    </xf>
    <xf numFmtId="164" fontId="19" fillId="22" borderId="4" xfId="0" applyNumberFormat="1" applyFont="1" applyFill="1" applyBorder="1" applyAlignment="1" applyProtection="1">
      <alignment horizontal="center"/>
    </xf>
    <xf numFmtId="0" fontId="20" fillId="11" borderId="4" xfId="0" applyFont="1" applyFill="1" applyBorder="1" applyAlignment="1" applyProtection="1">
      <alignment horizontal="left" vertical="center"/>
    </xf>
    <xf numFmtId="164" fontId="19" fillId="11" borderId="4" xfId="0" applyNumberFormat="1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left" vertical="center"/>
    </xf>
    <xf numFmtId="164" fontId="19" fillId="2" borderId="4" xfId="0" applyNumberFormat="1" applyFont="1" applyFill="1" applyBorder="1" applyAlignment="1" applyProtection="1">
      <alignment horizontal="center"/>
    </xf>
    <xf numFmtId="0" fontId="19" fillId="14" borderId="4" xfId="0" applyFont="1" applyFill="1" applyBorder="1" applyAlignment="1" applyProtection="1">
      <alignment horizontal="left" vertical="center"/>
    </xf>
    <xf numFmtId="0" fontId="20" fillId="14" borderId="4" xfId="0" applyFont="1" applyFill="1" applyBorder="1" applyAlignment="1" applyProtection="1">
      <alignment horizontal="left" vertical="center"/>
    </xf>
    <xf numFmtId="164" fontId="19" fillId="14" borderId="4" xfId="0" applyNumberFormat="1" applyFont="1" applyFill="1" applyBorder="1" applyAlignment="1" applyProtection="1">
      <alignment horizontal="center"/>
    </xf>
    <xf numFmtId="0" fontId="19" fillId="3" borderId="4" xfId="0" applyFont="1" applyFill="1" applyBorder="1" applyAlignment="1" applyProtection="1">
      <alignment horizontal="left" vertical="center"/>
    </xf>
    <xf numFmtId="0" fontId="20" fillId="3" borderId="4" xfId="0" applyFont="1" applyFill="1" applyBorder="1" applyAlignment="1" applyProtection="1">
      <alignment horizontal="left" vertical="center"/>
    </xf>
    <xf numFmtId="164" fontId="19" fillId="3" borderId="4" xfId="0" applyNumberFormat="1" applyFont="1" applyFill="1" applyBorder="1" applyAlignment="1" applyProtection="1">
      <alignment horizontal="center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22" borderId="4" xfId="0" applyFont="1" applyFill="1" applyBorder="1" applyAlignment="1" applyProtection="1">
      <alignment horizontal="left" vertical="center" wrapText="1"/>
    </xf>
    <xf numFmtId="0" fontId="19" fillId="20" borderId="4" xfId="0" applyFont="1" applyFill="1" applyBorder="1" applyAlignment="1" applyProtection="1">
      <alignment horizontal="left" vertical="center"/>
    </xf>
    <xf numFmtId="0" fontId="20" fillId="20" borderId="4" xfId="0" applyFont="1" applyFill="1" applyBorder="1" applyAlignment="1" applyProtection="1">
      <alignment horizontal="left" vertical="center"/>
    </xf>
    <xf numFmtId="164" fontId="19" fillId="20" borderId="4" xfId="0" applyNumberFormat="1" applyFont="1" applyFill="1" applyBorder="1" applyAlignment="1" applyProtection="1">
      <alignment horizontal="center"/>
    </xf>
    <xf numFmtId="0" fontId="20" fillId="21" borderId="4" xfId="0" applyFont="1" applyFill="1" applyBorder="1" applyAlignment="1" applyProtection="1">
      <alignment horizontal="left" vertical="center"/>
    </xf>
    <xf numFmtId="164" fontId="19" fillId="21" borderId="4" xfId="0" applyNumberFormat="1" applyFont="1" applyFill="1" applyBorder="1" applyAlignment="1" applyProtection="1">
      <alignment horizontal="center"/>
    </xf>
    <xf numFmtId="0" fontId="19" fillId="5" borderId="4" xfId="0" applyFont="1" applyFill="1" applyBorder="1" applyAlignment="1" applyProtection="1">
      <alignment horizontal="left" vertical="center"/>
    </xf>
    <xf numFmtId="0" fontId="20" fillId="5" borderId="4" xfId="0" applyFont="1" applyFill="1" applyBorder="1" applyAlignment="1" applyProtection="1">
      <alignment horizontal="left" vertical="center"/>
    </xf>
    <xf numFmtId="0" fontId="20" fillId="7" borderId="4" xfId="0" applyFont="1" applyFill="1" applyBorder="1" applyAlignment="1" applyProtection="1">
      <alignment horizontal="left" vertical="center"/>
    </xf>
    <xf numFmtId="164" fontId="19" fillId="7" borderId="4" xfId="0" applyNumberFormat="1" applyFont="1" applyFill="1" applyBorder="1" applyAlignment="1" applyProtection="1">
      <alignment horizontal="center"/>
    </xf>
    <xf numFmtId="0" fontId="20" fillId="10" borderId="4" xfId="0" applyFont="1" applyFill="1" applyBorder="1" applyAlignment="1" applyProtection="1">
      <alignment horizontal="left" vertical="center"/>
    </xf>
    <xf numFmtId="164" fontId="19" fillId="10" borderId="4" xfId="0" applyNumberFormat="1" applyFont="1" applyFill="1" applyBorder="1" applyAlignment="1" applyProtection="1">
      <alignment horizontal="center"/>
    </xf>
    <xf numFmtId="0" fontId="19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 applyProtection="1">
      <alignment horizontal="left" vertical="center"/>
    </xf>
    <xf numFmtId="164" fontId="19" fillId="9" borderId="4" xfId="0" applyNumberFormat="1" applyFont="1" applyFill="1" applyBorder="1" applyAlignment="1" applyProtection="1">
      <alignment horizontal="center"/>
    </xf>
    <xf numFmtId="0" fontId="20" fillId="10" borderId="4" xfId="0" applyFont="1" applyFill="1" applyBorder="1" applyAlignment="1" applyProtection="1">
      <alignment horizontal="left" vertical="center" wrapText="1"/>
    </xf>
    <xf numFmtId="0" fontId="20" fillId="21" borderId="4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10" borderId="4" xfId="0" applyFont="1" applyFill="1" applyBorder="1" applyAlignment="1" applyProtection="1">
      <alignment horizontal="left" vertical="center" wrapText="1"/>
    </xf>
    <xf numFmtId="0" fontId="18" fillId="4" borderId="4" xfId="0" applyFont="1" applyFill="1" applyBorder="1" applyAlignment="1" applyProtection="1">
      <alignment horizontal="left" vertical="center"/>
    </xf>
    <xf numFmtId="0" fontId="18" fillId="4" borderId="4" xfId="0" applyFont="1" applyFill="1" applyBorder="1" applyAlignment="1" applyProtection="1">
      <alignment vertical="center" wrapText="1"/>
    </xf>
    <xf numFmtId="0" fontId="19" fillId="5" borderId="4" xfId="0" applyFont="1" applyFill="1" applyBorder="1" applyAlignment="1" applyProtection="1">
      <alignment vertical="center" wrapText="1"/>
    </xf>
    <xf numFmtId="164" fontId="19" fillId="5" borderId="4" xfId="0" applyNumberFormat="1" applyFont="1" applyFill="1" applyBorder="1" applyAlignment="1" applyProtection="1">
      <alignment horizontal="center" wrapText="1"/>
    </xf>
    <xf numFmtId="164" fontId="19" fillId="2" borderId="4" xfId="0" applyNumberFormat="1" applyFont="1" applyFill="1" applyBorder="1" applyAlignment="1" applyProtection="1">
      <alignment horizontal="center" wrapText="1"/>
    </xf>
    <xf numFmtId="0" fontId="21" fillId="0" borderId="0" xfId="0" applyFont="1" applyAlignment="1" applyProtection="1"/>
    <xf numFmtId="164" fontId="21" fillId="0" borderId="0" xfId="0" applyNumberFormat="1" applyFont="1" applyAlignment="1" applyProtection="1">
      <alignment horizontal="center"/>
    </xf>
    <xf numFmtId="164" fontId="18" fillId="4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6" borderId="4" xfId="0" applyFont="1" applyFill="1" applyBorder="1" applyAlignment="1" applyProtection="1">
      <alignment horizontal="left"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164" fontId="19" fillId="0" borderId="4" xfId="0" applyNumberFormat="1" applyFont="1" applyBorder="1" applyAlignment="1" applyProtection="1">
      <alignment horizontal="center"/>
    </xf>
    <xf numFmtId="0" fontId="20" fillId="0" borderId="4" xfId="0" applyFont="1" applyBorder="1" applyAlignment="1" applyProtection="1">
      <alignment horizontal="left" vertical="center" wrapText="1"/>
    </xf>
    <xf numFmtId="0" fontId="20" fillId="6" borderId="4" xfId="0" applyFont="1" applyFill="1" applyBorder="1" applyAlignment="1" applyProtection="1">
      <alignment horizontal="left" vertical="center" wrapText="1"/>
    </xf>
    <xf numFmtId="0" fontId="20" fillId="13" borderId="4" xfId="0" applyFont="1" applyFill="1" applyBorder="1" applyAlignment="1" applyProtection="1">
      <alignment horizontal="left" vertical="center"/>
    </xf>
    <xf numFmtId="0" fontId="20" fillId="13" borderId="4" xfId="0" applyFont="1" applyFill="1" applyBorder="1" applyAlignment="1" applyProtection="1">
      <alignment horizontal="left" vertical="center" wrapText="1"/>
    </xf>
    <xf numFmtId="164" fontId="19" fillId="13" borderId="4" xfId="0" applyNumberFormat="1" applyFont="1" applyFill="1" applyBorder="1" applyAlignment="1" applyProtection="1">
      <alignment horizontal="center"/>
    </xf>
    <xf numFmtId="0" fontId="19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horizontal="left" vertical="center" wrapText="1"/>
    </xf>
    <xf numFmtId="164" fontId="19" fillId="12" borderId="4" xfId="0" applyNumberFormat="1" applyFont="1" applyFill="1" applyBorder="1" applyAlignment="1" applyProtection="1">
      <alignment horizontal="center"/>
    </xf>
    <xf numFmtId="0" fontId="19" fillId="12" borderId="4" xfId="0" applyFont="1" applyFill="1" applyBorder="1" applyAlignment="1" applyProtection="1">
      <alignment horizontal="left" vertical="center" wrapText="1"/>
    </xf>
    <xf numFmtId="0" fontId="19" fillId="15" borderId="4" xfId="0" applyFont="1" applyFill="1" applyBorder="1" applyAlignment="1" applyProtection="1">
      <alignment horizontal="left" vertical="center" wrapText="1"/>
    </xf>
    <xf numFmtId="164" fontId="19" fillId="15" borderId="4" xfId="0" applyNumberFormat="1" applyFont="1" applyFill="1" applyBorder="1" applyAlignment="1" applyProtection="1">
      <alignment horizontal="center"/>
    </xf>
    <xf numFmtId="0" fontId="19" fillId="8" borderId="4" xfId="0" applyFont="1" applyFill="1" applyBorder="1" applyAlignment="1" applyProtection="1">
      <alignment horizontal="left" vertical="center" wrapText="1"/>
    </xf>
    <xf numFmtId="0" fontId="19" fillId="11" borderId="4" xfId="0" applyFont="1" applyFill="1" applyBorder="1" applyAlignment="1" applyProtection="1">
      <alignment horizontal="left" vertical="center" wrapText="1"/>
    </xf>
    <xf numFmtId="0" fontId="19" fillId="14" borderId="4" xfId="0" applyFont="1" applyFill="1" applyBorder="1" applyAlignment="1" applyProtection="1">
      <alignment horizontal="left" vertical="center" wrapText="1"/>
    </xf>
    <xf numFmtId="0" fontId="20" fillId="5" borderId="4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left" vertical="center"/>
    </xf>
    <xf numFmtId="0" fontId="19" fillId="4" borderId="4" xfId="0" applyFont="1" applyFill="1" applyBorder="1" applyAlignment="1" applyProtection="1">
      <alignment horizontal="left" vertical="center" wrapText="1"/>
    </xf>
    <xf numFmtId="0" fontId="7" fillId="8" borderId="5" xfId="0" quotePrefix="1" applyFont="1" applyFill="1" applyBorder="1" applyAlignment="1">
      <alignment horizontal="left" vertical="center"/>
    </xf>
    <xf numFmtId="0" fontId="7" fillId="18" borderId="2" xfId="0" quotePrefix="1" applyFont="1" applyFill="1" applyBorder="1" applyAlignment="1">
      <alignment horizontal="center" vertical="center"/>
    </xf>
    <xf numFmtId="0" fontId="7" fillId="18" borderId="3" xfId="0" quotePrefix="1" applyFont="1" applyFill="1" applyBorder="1" applyAlignment="1">
      <alignment horizontal="center" vertical="center"/>
    </xf>
    <xf numFmtId="0" fontId="7" fillId="18" borderId="5" xfId="0" quotePrefix="1" applyFont="1" applyFill="1" applyBorder="1" applyAlignment="1">
      <alignment horizontal="center" vertical="center"/>
    </xf>
    <xf numFmtId="0" fontId="7" fillId="8" borderId="2" xfId="0" quotePrefix="1" applyFont="1" applyFill="1" applyBorder="1" applyAlignment="1">
      <alignment horizontal="center" vertical="center"/>
    </xf>
    <xf numFmtId="0" fontId="7" fillId="8" borderId="3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4" fillId="7" borderId="4" xfId="0" applyNumberFormat="1" applyFont="1" applyFill="1" applyBorder="1" applyAlignment="1" applyProtection="1">
      <alignment horizontal="center" vertical="center" wrapText="1"/>
    </xf>
    <xf numFmtId="0" fontId="14" fillId="7" borderId="5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vertical="center" wrapText="1"/>
    </xf>
    <xf numFmtId="3" fontId="12" fillId="8" borderId="4" xfId="0" applyNumberFormat="1" applyFont="1" applyFill="1" applyBorder="1" applyAlignment="1">
      <alignment horizontal="right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3" fontId="12" fillId="8" borderId="5" xfId="0" applyNumberFormat="1" applyFont="1" applyFill="1" applyBorder="1" applyAlignment="1">
      <alignment horizontal="right"/>
    </xf>
    <xf numFmtId="0" fontId="8" fillId="8" borderId="4" xfId="0" quotePrefix="1" applyFont="1" applyFill="1" applyBorder="1" applyAlignment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4" fillId="0" borderId="2" xfId="0" quotePrefix="1" applyFont="1" applyBorder="1" applyAlignment="1">
      <alignment horizontal="left" wrapText="1"/>
    </xf>
    <xf numFmtId="0" fontId="14" fillId="0" borderId="3" xfId="0" quotePrefix="1" applyFont="1" applyBorder="1" applyAlignment="1">
      <alignment horizontal="left" wrapText="1"/>
    </xf>
    <xf numFmtId="0" fontId="14" fillId="0" borderId="3" xfId="0" quotePrefix="1" applyFont="1" applyBorder="1" applyAlignment="1">
      <alignment horizontal="center" wrapText="1"/>
    </xf>
    <xf numFmtId="0" fontId="14" fillId="0" borderId="3" xfId="0" quotePrefix="1" applyNumberFormat="1" applyFont="1" applyFill="1" applyBorder="1" applyAlignment="1" applyProtection="1">
      <alignment horizontal="left"/>
    </xf>
    <xf numFmtId="0" fontId="14" fillId="8" borderId="4" xfId="0" applyNumberFormat="1" applyFont="1" applyFill="1" applyBorder="1" applyAlignment="1" applyProtection="1">
      <alignment horizontal="center" vertical="center" wrapText="1"/>
    </xf>
    <xf numFmtId="3" fontId="14" fillId="19" borderId="4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0" fontId="17" fillId="19" borderId="2" xfId="0" applyFont="1" applyFill="1" applyBorder="1" applyAlignment="1">
      <alignment horizontal="left" vertical="center"/>
    </xf>
    <xf numFmtId="0" fontId="7" fillId="19" borderId="3" xfId="0" applyNumberFormat="1" applyFont="1" applyFill="1" applyBorder="1" applyAlignment="1" applyProtection="1">
      <alignment vertical="center"/>
    </xf>
    <xf numFmtId="3" fontId="14" fillId="0" borderId="4" xfId="0" applyNumberFormat="1" applyFont="1" applyFill="1" applyBorder="1" applyAlignment="1" applyProtection="1">
      <alignment horizontal="right" wrapText="1"/>
    </xf>
    <xf numFmtId="3" fontId="14" fillId="0" borderId="4" xfId="0" applyNumberFormat="1" applyFont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3" fontId="17" fillId="7" borderId="2" xfId="0" quotePrefix="1" applyNumberFormat="1" applyFont="1" applyFill="1" applyBorder="1" applyAlignment="1">
      <alignment horizontal="right"/>
    </xf>
    <xf numFmtId="3" fontId="17" fillId="7" borderId="4" xfId="0" applyNumberFormat="1" applyFont="1" applyFill="1" applyBorder="1" applyAlignment="1" applyProtection="1">
      <alignment horizontal="right" wrapText="1"/>
    </xf>
    <xf numFmtId="3" fontId="17" fillId="19" borderId="2" xfId="0" quotePrefix="1" applyNumberFormat="1" applyFont="1" applyFill="1" applyBorder="1" applyAlignment="1">
      <alignment horizontal="right"/>
    </xf>
    <xf numFmtId="3" fontId="17" fillId="19" borderId="4" xfId="0" quotePrefix="1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0" xfId="0" quotePrefix="1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7" fillId="0" borderId="2" xfId="0" quotePrefix="1" applyFont="1" applyBorder="1" applyAlignment="1">
      <alignment horizontal="left" wrapText="1"/>
    </xf>
    <xf numFmtId="0" fontId="17" fillId="0" borderId="3" xfId="0" quotePrefix="1" applyFont="1" applyBorder="1" applyAlignment="1">
      <alignment horizontal="left" wrapText="1"/>
    </xf>
    <xf numFmtId="0" fontId="17" fillId="0" borderId="3" xfId="0" quotePrefix="1" applyFont="1" applyBorder="1" applyAlignment="1">
      <alignment horizontal="center" wrapText="1"/>
    </xf>
    <xf numFmtId="0" fontId="17" fillId="0" borderId="3" xfId="0" quotePrefix="1" applyNumberFormat="1" applyFont="1" applyFill="1" applyBorder="1" applyAlignment="1" applyProtection="1">
      <alignment horizontal="left"/>
    </xf>
    <xf numFmtId="0" fontId="17" fillId="8" borderId="4" xfId="0" applyNumberFormat="1" applyFont="1" applyFill="1" applyBorder="1" applyAlignment="1" applyProtection="1">
      <alignment horizontal="center" vertical="center" wrapText="1"/>
    </xf>
    <xf numFmtId="3" fontId="14" fillId="19" borderId="2" xfId="0" quotePrefix="1" applyNumberFormat="1" applyFont="1" applyFill="1" applyBorder="1" applyAlignment="1">
      <alignment horizontal="right"/>
    </xf>
    <xf numFmtId="3" fontId="14" fillId="19" borderId="4" xfId="0" quotePrefix="1" applyNumberFormat="1" applyFont="1" applyFill="1" applyBorder="1" applyAlignment="1">
      <alignment horizontal="right"/>
    </xf>
    <xf numFmtId="0" fontId="30" fillId="0" borderId="0" xfId="0" applyFont="1"/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4" fontId="17" fillId="7" borderId="4" xfId="0" applyNumberFormat="1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/>
    </xf>
    <xf numFmtId="0" fontId="17" fillId="16" borderId="5" xfId="0" applyFont="1" applyFill="1" applyBorder="1" applyAlignment="1">
      <alignment horizontal="left" vertical="center" wrapText="1" indent="1"/>
    </xf>
    <xf numFmtId="0" fontId="17" fillId="16" borderId="5" xfId="0" applyFont="1" applyFill="1" applyBorder="1" applyAlignment="1">
      <alignment horizontal="left" vertical="center" wrapText="1"/>
    </xf>
    <xf numFmtId="4" fontId="7" fillId="16" borderId="4" xfId="0" applyNumberFormat="1" applyFont="1" applyFill="1" applyBorder="1" applyAlignment="1">
      <alignment horizontal="right"/>
    </xf>
    <xf numFmtId="4" fontId="7" fillId="16" borderId="4" xfId="0" applyNumberFormat="1" applyFont="1" applyFill="1" applyBorder="1" applyAlignment="1">
      <alignment horizontal="right" wrapText="1"/>
    </xf>
    <xf numFmtId="0" fontId="33" fillId="17" borderId="5" xfId="0" applyFont="1" applyFill="1" applyBorder="1" applyAlignment="1">
      <alignment horizontal="left" vertical="center" wrapText="1"/>
    </xf>
    <xf numFmtId="0" fontId="7" fillId="17" borderId="5" xfId="0" applyFont="1" applyFill="1" applyBorder="1" applyAlignment="1">
      <alignment horizontal="left" vertical="center" wrapText="1"/>
    </xf>
    <xf numFmtId="4" fontId="7" fillId="17" borderId="4" xfId="0" applyNumberFormat="1" applyFont="1" applyFill="1" applyBorder="1" applyAlignment="1">
      <alignment horizontal="right"/>
    </xf>
    <xf numFmtId="4" fontId="7" fillId="17" borderId="4" xfId="0" applyNumberFormat="1" applyFont="1" applyFill="1" applyBorder="1" applyAlignment="1">
      <alignment horizontal="right" wrapText="1"/>
    </xf>
    <xf numFmtId="0" fontId="33" fillId="18" borderId="2" xfId="0" applyFont="1" applyFill="1" applyBorder="1" applyAlignment="1">
      <alignment horizontal="left" vertical="center" wrapText="1"/>
    </xf>
    <xf numFmtId="0" fontId="33" fillId="18" borderId="3" xfId="0" applyFont="1" applyFill="1" applyBorder="1" applyAlignment="1">
      <alignment horizontal="left" vertical="center" wrapText="1"/>
    </xf>
    <xf numFmtId="0" fontId="33" fillId="18" borderId="5" xfId="0" applyFont="1" applyFill="1" applyBorder="1" applyAlignment="1">
      <alignment horizontal="left" vertical="center" wrapText="1"/>
    </xf>
    <xf numFmtId="0" fontId="7" fillId="18" borderId="5" xfId="0" applyFont="1" applyFill="1" applyBorder="1" applyAlignment="1">
      <alignment horizontal="left" vertical="center" wrapText="1"/>
    </xf>
    <xf numFmtId="4" fontId="7" fillId="18" borderId="4" xfId="0" applyNumberFormat="1" applyFont="1" applyFill="1" applyBorder="1" applyAlignment="1">
      <alignment horizontal="right"/>
    </xf>
    <xf numFmtId="0" fontId="7" fillId="19" borderId="5" xfId="0" applyFont="1" applyFill="1" applyBorder="1" applyAlignment="1">
      <alignment horizontal="left" vertical="center" wrapText="1" indent="1"/>
    </xf>
    <xf numFmtId="0" fontId="7" fillId="19" borderId="5" xfId="0" applyFont="1" applyFill="1" applyBorder="1" applyAlignment="1">
      <alignment horizontal="left" vertical="center" wrapText="1"/>
    </xf>
    <xf numFmtId="4" fontId="7" fillId="19" borderId="4" xfId="0" applyNumberFormat="1" applyFont="1" applyFill="1" applyBorder="1" applyAlignment="1">
      <alignment horizontal="right"/>
    </xf>
    <xf numFmtId="0" fontId="30" fillId="18" borderId="4" xfId="0" applyFont="1" applyFill="1" applyBorder="1" applyAlignment="1">
      <alignment horizontal="left"/>
    </xf>
    <xf numFmtId="0" fontId="30" fillId="18" borderId="4" xfId="0" applyFont="1" applyFill="1" applyBorder="1"/>
    <xf numFmtId="4" fontId="30" fillId="18" borderId="4" xfId="0" applyNumberFormat="1" applyFont="1" applyFill="1" applyBorder="1"/>
    <xf numFmtId="0" fontId="30" fillId="0" borderId="4" xfId="0" applyFont="1" applyBorder="1" applyAlignment="1">
      <alignment horizontal="left"/>
    </xf>
    <xf numFmtId="4" fontId="30" fillId="0" borderId="4" xfId="0" applyNumberFormat="1" applyFont="1" applyBorder="1"/>
    <xf numFmtId="0" fontId="30" fillId="0" borderId="4" xfId="0" applyFont="1" applyBorder="1"/>
    <xf numFmtId="0" fontId="30" fillId="8" borderId="4" xfId="0" applyFont="1" applyFill="1" applyBorder="1" applyAlignment="1">
      <alignment horizontal="left"/>
    </xf>
    <xf numFmtId="0" fontId="30" fillId="8" borderId="4" xfId="0" applyFont="1" applyFill="1" applyBorder="1"/>
    <xf numFmtId="4" fontId="30" fillId="8" borderId="4" xfId="0" applyNumberFormat="1" applyFont="1" applyFill="1" applyBorder="1"/>
    <xf numFmtId="0" fontId="30" fillId="0" borderId="5" xfId="0" applyFont="1" applyBorder="1" applyAlignment="1">
      <alignment horizontal="left"/>
    </xf>
    <xf numFmtId="0" fontId="30" fillId="0" borderId="5" xfId="0" applyFont="1" applyBorder="1"/>
    <xf numFmtId="0" fontId="30" fillId="19" borderId="5" xfId="0" applyFont="1" applyFill="1" applyBorder="1" applyAlignment="1">
      <alignment horizontal="left"/>
    </xf>
    <xf numFmtId="0" fontId="30" fillId="19" borderId="5" xfId="0" applyFont="1" applyFill="1" applyBorder="1"/>
    <xf numFmtId="4" fontId="30" fillId="19" borderId="4" xfId="0" applyNumberFormat="1" applyFont="1" applyFill="1" applyBorder="1"/>
    <xf numFmtId="0" fontId="30" fillId="18" borderId="5" xfId="0" applyFont="1" applyFill="1" applyBorder="1" applyAlignment="1">
      <alignment horizontal="left"/>
    </xf>
    <xf numFmtId="0" fontId="30" fillId="18" borderId="5" xfId="0" applyFont="1" applyFill="1" applyBorder="1"/>
    <xf numFmtId="0" fontId="7" fillId="13" borderId="5" xfId="0" applyFont="1" applyFill="1" applyBorder="1" applyAlignment="1">
      <alignment horizontal="left" vertical="center" wrapText="1"/>
    </xf>
    <xf numFmtId="4" fontId="7" fillId="13" borderId="4" xfId="0" applyNumberFormat="1" applyFont="1" applyFill="1" applyBorder="1" applyAlignment="1">
      <alignment horizontal="right"/>
    </xf>
    <xf numFmtId="4" fontId="7" fillId="19" borderId="5" xfId="0" applyNumberFormat="1" applyFont="1" applyFill="1" applyBorder="1" applyAlignment="1">
      <alignment horizontal="right"/>
    </xf>
    <xf numFmtId="0" fontId="7" fillId="18" borderId="2" xfId="0" applyFont="1" applyFill="1" applyBorder="1" applyAlignment="1">
      <alignment horizontal="left" vertical="center" wrapText="1" indent="1"/>
    </xf>
    <xf numFmtId="0" fontId="7" fillId="18" borderId="3" xfId="0" applyFont="1" applyFill="1" applyBorder="1" applyAlignment="1">
      <alignment horizontal="left" vertical="center" wrapText="1" indent="1"/>
    </xf>
    <xf numFmtId="0" fontId="7" fillId="18" borderId="5" xfId="0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4" fontId="7" fillId="18" borderId="5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 indent="1"/>
    </xf>
    <xf numFmtId="0" fontId="7" fillId="8" borderId="5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 wrapText="1"/>
    </xf>
    <xf numFmtId="0" fontId="34" fillId="16" borderId="5" xfId="0" applyFont="1" applyFill="1" applyBorder="1" applyAlignment="1">
      <alignment horizontal="left" vertical="center" wrapText="1"/>
    </xf>
    <xf numFmtId="0" fontId="35" fillId="16" borderId="4" xfId="0" applyFont="1" applyFill="1" applyBorder="1" applyAlignment="1">
      <alignment wrapText="1"/>
    </xf>
    <xf numFmtId="0" fontId="7" fillId="17" borderId="2" xfId="0" applyFont="1" applyFill="1" applyBorder="1" applyAlignment="1">
      <alignment horizontal="left" vertical="center" wrapText="1"/>
    </xf>
    <xf numFmtId="0" fontId="7" fillId="17" borderId="3" xfId="0" applyFont="1" applyFill="1" applyBorder="1" applyAlignment="1">
      <alignment horizontal="left" vertical="center" wrapText="1" indent="1"/>
    </xf>
    <xf numFmtId="0" fontId="7" fillId="17" borderId="5" xfId="0" applyFont="1" applyFill="1" applyBorder="1" applyAlignment="1">
      <alignment horizontal="left" vertical="center" wrapText="1" indent="1"/>
    </xf>
    <xf numFmtId="0" fontId="7" fillId="18" borderId="2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/>
    </xf>
    <xf numFmtId="0" fontId="30" fillId="0" borderId="4" xfId="0" applyFont="1" applyFill="1" applyBorder="1"/>
    <xf numFmtId="4" fontId="30" fillId="0" borderId="4" xfId="0" applyNumberFormat="1" applyFont="1" applyFill="1" applyBorder="1"/>
    <xf numFmtId="0" fontId="36" fillId="16" borderId="4" xfId="0" applyFont="1" applyFill="1" applyBorder="1" applyAlignment="1">
      <alignment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4" fontId="7" fillId="8" borderId="5" xfId="0" applyNumberFormat="1" applyFont="1" applyFill="1" applyBorder="1" applyAlignment="1">
      <alignment horizontal="right"/>
    </xf>
    <xf numFmtId="3" fontId="7" fillId="18" borderId="4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vertical="center" wrapText="1" indent="1"/>
    </xf>
    <xf numFmtId="0" fontId="30" fillId="8" borderId="5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4" fontId="7" fillId="8" borderId="5" xfId="0" applyNumberFormat="1" applyFont="1" applyFill="1" applyBorder="1" applyAlignment="1">
      <alignment horizontal="right" wrapText="1"/>
    </xf>
    <xf numFmtId="0" fontId="30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wrapText="1"/>
    </xf>
    <xf numFmtId="4" fontId="7" fillId="18" borderId="4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4" fontId="7" fillId="18" borderId="5" xfId="0" applyNumberFormat="1" applyFont="1" applyFill="1" applyBorder="1" applyAlignment="1">
      <alignment horizontal="right" wrapText="1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4" fontId="30" fillId="0" borderId="0" xfId="0" applyNumberFormat="1" applyFont="1"/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9" xfId="0" applyFont="1" applyBorder="1"/>
    <xf numFmtId="0" fontId="30" fillId="0" borderId="10" xfId="0" applyFont="1" applyBorder="1"/>
    <xf numFmtId="0" fontId="17" fillId="0" borderId="4" xfId="0" applyNumberFormat="1" applyFont="1" applyFill="1" applyBorder="1" applyAlignment="1" applyProtection="1">
      <alignment horizontal="left" vertical="center" wrapText="1"/>
    </xf>
    <xf numFmtId="0" fontId="8" fillId="17" borderId="2" xfId="0" applyFont="1" applyFill="1" applyBorder="1" applyAlignment="1">
      <alignment horizontal="left" vertical="center" wrapText="1"/>
    </xf>
    <xf numFmtId="0" fontId="8" fillId="17" borderId="3" xfId="0" applyFont="1" applyFill="1" applyBorder="1" applyAlignment="1">
      <alignment horizontal="left" vertical="center" wrapText="1" indent="1"/>
    </xf>
    <xf numFmtId="0" fontId="8" fillId="17" borderId="5" xfId="0" applyFont="1" applyFill="1" applyBorder="1" applyAlignment="1">
      <alignment horizontal="left" vertical="center" wrapText="1" indent="1"/>
    </xf>
    <xf numFmtId="0" fontId="19" fillId="0" borderId="4" xfId="0" applyFont="1" applyFill="1" applyBorder="1" applyAlignment="1" applyProtection="1">
      <alignment horizontal="left" vertical="center" wrapText="1"/>
    </xf>
    <xf numFmtId="164" fontId="19" fillId="0" borderId="4" xfId="0" applyNumberFormat="1" applyFont="1" applyFill="1" applyBorder="1" applyAlignment="1" applyProtection="1">
      <alignment horizontal="center"/>
    </xf>
    <xf numFmtId="3" fontId="14" fillId="0" borderId="5" xfId="0" applyNumberFormat="1" applyFont="1" applyFill="1" applyBorder="1" applyAlignment="1" applyProtection="1">
      <alignment horizontal="center" vertical="center" wrapText="1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0" fontId="19" fillId="23" borderId="4" xfId="0" applyFont="1" applyFill="1" applyBorder="1" applyAlignment="1" applyProtection="1">
      <alignment horizontal="left" vertical="center" wrapText="1"/>
    </xf>
    <xf numFmtId="164" fontId="19" fillId="23" borderId="4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wrapText="1"/>
    </xf>
    <xf numFmtId="0" fontId="25" fillId="0" borderId="0" xfId="0" applyFont="1" applyAlignment="1">
      <alignment wrapText="1"/>
    </xf>
    <xf numFmtId="3" fontId="12" fillId="8" borderId="11" xfId="0" applyNumberFormat="1" applyFont="1" applyFill="1" applyBorder="1" applyAlignment="1">
      <alignment horizontal="right"/>
    </xf>
    <xf numFmtId="3" fontId="12" fillId="8" borderId="5" xfId="0" applyNumberFormat="1" applyFont="1" applyFill="1" applyBorder="1" applyAlignment="1" applyProtection="1">
      <alignment horizontal="right" wrapText="1"/>
    </xf>
    <xf numFmtId="0" fontId="34" fillId="16" borderId="5" xfId="0" applyFont="1" applyFill="1" applyBorder="1" applyAlignment="1">
      <alignment horizontal="left" vertical="center" wrapText="1"/>
    </xf>
    <xf numFmtId="0" fontId="37" fillId="0" borderId="4" xfId="0" applyFont="1" applyBorder="1" applyAlignment="1" applyProtection="1"/>
    <xf numFmtId="0" fontId="0" fillId="0" borderId="4" xfId="0" applyBorder="1" applyAlignment="1" applyProtection="1"/>
    <xf numFmtId="3" fontId="0" fillId="0" borderId="4" xfId="0" applyNumberFormat="1" applyBorder="1" applyAlignment="1" applyProtection="1"/>
    <xf numFmtId="0" fontId="38" fillId="0" borderId="4" xfId="0" applyFont="1" applyBorder="1" applyAlignment="1" applyProtection="1"/>
    <xf numFmtId="0" fontId="19" fillId="24" borderId="4" xfId="0" applyFont="1" applyFill="1" applyBorder="1" applyAlignment="1" applyProtection="1">
      <alignment horizontal="left" vertical="center"/>
    </xf>
    <xf numFmtId="0" fontId="20" fillId="24" borderId="4" xfId="0" applyFont="1" applyFill="1" applyBorder="1" applyAlignment="1" applyProtection="1">
      <alignment horizontal="left" vertical="center"/>
    </xf>
    <xf numFmtId="164" fontId="19" fillId="24" borderId="4" xfId="0" applyNumberFormat="1" applyFont="1" applyFill="1" applyBorder="1" applyAlignment="1" applyProtection="1">
      <alignment horizontal="center"/>
    </xf>
    <xf numFmtId="0" fontId="20" fillId="25" borderId="4" xfId="0" applyFont="1" applyFill="1" applyBorder="1" applyAlignment="1" applyProtection="1">
      <alignment horizontal="left" vertical="center"/>
    </xf>
    <xf numFmtId="164" fontId="19" fillId="25" borderId="4" xfId="0" applyNumberFormat="1" applyFont="1" applyFill="1" applyBorder="1" applyAlignment="1" applyProtection="1">
      <alignment horizontal="center"/>
    </xf>
    <xf numFmtId="0" fontId="19" fillId="26" borderId="4" xfId="0" applyFont="1" applyFill="1" applyBorder="1" applyAlignment="1" applyProtection="1">
      <alignment horizontal="left" vertical="center"/>
    </xf>
    <xf numFmtId="0" fontId="20" fillId="26" borderId="4" xfId="0" applyFont="1" applyFill="1" applyBorder="1" applyAlignment="1" applyProtection="1">
      <alignment horizontal="left" vertical="center"/>
    </xf>
    <xf numFmtId="164" fontId="19" fillId="26" borderId="4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164" fontId="19" fillId="0" borderId="0" xfId="0" applyNumberFormat="1" applyFont="1" applyAlignment="1" applyProtection="1">
      <alignment horizontal="center"/>
    </xf>
    <xf numFmtId="0" fontId="19" fillId="13" borderId="4" xfId="0" applyFont="1" applyFill="1" applyBorder="1" applyAlignment="1" applyProtection="1">
      <alignment horizontal="left" vertical="center" wrapText="1"/>
    </xf>
    <xf numFmtId="0" fontId="19" fillId="7" borderId="4" xfId="0" applyFont="1" applyFill="1" applyBorder="1" applyAlignment="1" applyProtection="1">
      <alignment horizontal="left" vertical="center"/>
    </xf>
    <xf numFmtId="0" fontId="19" fillId="7" borderId="4" xfId="0" applyFont="1" applyFill="1" applyBorder="1" applyAlignment="1" applyProtection="1">
      <alignment horizontal="left" vertical="center" wrapText="1"/>
    </xf>
    <xf numFmtId="0" fontId="19" fillId="0" borderId="4" xfId="0" applyFont="1" applyBorder="1" applyAlignment="1" applyProtection="1"/>
    <xf numFmtId="0" fontId="19" fillId="13" borderId="4" xfId="0" applyFont="1" applyFill="1" applyBorder="1" applyAlignment="1" applyProtection="1">
      <alignment horizontal="left"/>
    </xf>
    <xf numFmtId="0" fontId="19" fillId="13" borderId="4" xfId="0" applyFont="1" applyFill="1" applyBorder="1" applyAlignment="1" applyProtection="1"/>
    <xf numFmtId="0" fontId="19" fillId="7" borderId="4" xfId="0" applyFont="1" applyFill="1" applyBorder="1" applyAlignment="1" applyProtection="1"/>
    <xf numFmtId="0" fontId="14" fillId="8" borderId="11" xfId="0" applyNumberFormat="1" applyFont="1" applyFill="1" applyBorder="1" applyAlignment="1" applyProtection="1">
      <alignment horizontal="center" vertical="center" wrapText="1"/>
    </xf>
    <xf numFmtId="0" fontId="30" fillId="8" borderId="0" xfId="0" applyFont="1" applyFill="1"/>
    <xf numFmtId="0" fontId="30" fillId="17" borderId="4" xfId="0" applyFont="1" applyFill="1" applyBorder="1" applyAlignment="1">
      <alignment horizontal="left"/>
    </xf>
    <xf numFmtId="0" fontId="30" fillId="17" borderId="4" xfId="0" applyFont="1" applyFill="1" applyBorder="1"/>
    <xf numFmtId="4" fontId="30" fillId="17" borderId="4" xfId="0" applyNumberFormat="1" applyFont="1" applyFill="1" applyBorder="1"/>
    <xf numFmtId="0" fontId="30" fillId="19" borderId="2" xfId="0" applyFont="1" applyFill="1" applyBorder="1" applyAlignment="1">
      <alignment horizontal="left"/>
    </xf>
    <xf numFmtId="0" fontId="30" fillId="19" borderId="4" xfId="0" applyFont="1" applyFill="1" applyBorder="1" applyAlignment="1">
      <alignment horizontal="left"/>
    </xf>
    <xf numFmtId="0" fontId="30" fillId="19" borderId="4" xfId="0" applyFont="1" applyFill="1" applyBorder="1"/>
    <xf numFmtId="0" fontId="30" fillId="18" borderId="2" xfId="0" applyFont="1" applyFill="1" applyBorder="1" applyAlignment="1">
      <alignment horizontal="left"/>
    </xf>
    <xf numFmtId="0" fontId="30" fillId="18" borderId="0" xfId="0" applyFont="1" applyFill="1"/>
    <xf numFmtId="0" fontId="30" fillId="19" borderId="0" xfId="0" applyFont="1" applyFill="1"/>
    <xf numFmtId="164" fontId="18" fillId="3" borderId="2" xfId="0" applyNumberFormat="1" applyFont="1" applyFill="1" applyBorder="1" applyAlignment="1" applyProtection="1">
      <alignment horizontal="center" vertical="center" wrapText="1"/>
    </xf>
    <xf numFmtId="164" fontId="19" fillId="4" borderId="2" xfId="0" applyNumberFormat="1" applyFont="1" applyFill="1" applyBorder="1" applyAlignment="1" applyProtection="1">
      <alignment horizontal="center"/>
    </xf>
    <xf numFmtId="164" fontId="19" fillId="5" borderId="2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4" fontId="19" fillId="2" borderId="0" xfId="0" applyNumberFormat="1" applyFont="1" applyFill="1" applyBorder="1" applyAlignment="1" applyProtection="1">
      <alignment horizontal="center"/>
    </xf>
    <xf numFmtId="164" fontId="19" fillId="2" borderId="0" xfId="0" applyNumberFormat="1" applyFont="1" applyFill="1" applyBorder="1" applyAlignment="1" applyProtection="1">
      <alignment horizontal="center" wrapText="1"/>
    </xf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1"/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wrapText="1"/>
    </xf>
    <xf numFmtId="0" fontId="17" fillId="19" borderId="2" xfId="0" quotePrefix="1" applyNumberFormat="1" applyFont="1" applyFill="1" applyBorder="1" applyAlignment="1" applyProtection="1">
      <alignment horizontal="left" vertical="center" wrapText="1"/>
    </xf>
    <xf numFmtId="0" fontId="7" fillId="19" borderId="3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7" fillId="7" borderId="2" xfId="0" applyNumberFormat="1" applyFont="1" applyFill="1" applyBorder="1" applyAlignment="1" applyProtection="1">
      <alignment horizontal="left" vertical="center" wrapText="1"/>
    </xf>
    <xf numFmtId="0" fontId="17" fillId="7" borderId="3" xfId="0" applyNumberFormat="1" applyFont="1" applyFill="1" applyBorder="1" applyAlignment="1" applyProtection="1">
      <alignment horizontal="left" vertical="center" wrapText="1"/>
    </xf>
    <xf numFmtId="0" fontId="17" fillId="7" borderId="5" xfId="0" applyNumberFormat="1" applyFont="1" applyFill="1" applyBorder="1" applyAlignment="1" applyProtection="1">
      <alignment horizontal="left" vertical="center" wrapText="1"/>
    </xf>
    <xf numFmtId="0" fontId="17" fillId="19" borderId="2" xfId="0" applyNumberFormat="1" applyFont="1" applyFill="1" applyBorder="1" applyAlignment="1" applyProtection="1">
      <alignment horizontal="left" vertical="center" wrapText="1"/>
    </xf>
    <xf numFmtId="0" fontId="17" fillId="19" borderId="3" xfId="0" applyNumberFormat="1" applyFont="1" applyFill="1" applyBorder="1" applyAlignment="1" applyProtection="1">
      <alignment horizontal="left" vertical="center" wrapText="1"/>
    </xf>
    <xf numFmtId="0" fontId="17" fillId="19" borderId="5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7" fillId="0" borderId="2" xfId="0" quotePrefix="1" applyFont="1" applyBorder="1" applyAlignment="1">
      <alignment horizontal="left" vertical="center"/>
    </xf>
    <xf numFmtId="0" fontId="7" fillId="0" borderId="3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 wrapText="1"/>
    </xf>
    <xf numFmtId="0" fontId="7" fillId="19" borderId="3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0" fontId="17" fillId="0" borderId="2" xfId="0" quotePrefix="1" applyFont="1" applyFill="1" applyBorder="1" applyAlignment="1">
      <alignment horizontal="left" vertical="center"/>
    </xf>
    <xf numFmtId="0" fontId="17" fillId="0" borderId="2" xfId="0" quotePrefix="1" applyNumberFormat="1" applyFont="1" applyFill="1" applyBorder="1" applyAlignment="1" applyProtection="1">
      <alignment horizontal="left" vertical="center"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4" fillId="16" borderId="2" xfId="0" applyFont="1" applyFill="1" applyBorder="1" applyAlignment="1">
      <alignment horizontal="left" vertical="center" wrapText="1"/>
    </xf>
    <xf numFmtId="0" fontId="34" fillId="16" borderId="3" xfId="0" applyFont="1" applyFill="1" applyBorder="1" applyAlignment="1">
      <alignment horizontal="left" vertical="center" wrapText="1"/>
    </xf>
    <xf numFmtId="0" fontId="34" fillId="16" borderId="5" xfId="0" applyFont="1" applyFill="1" applyBorder="1" applyAlignment="1">
      <alignment horizontal="left" vertical="center" wrapText="1"/>
    </xf>
    <xf numFmtId="0" fontId="30" fillId="17" borderId="2" xfId="0" applyFont="1" applyFill="1" applyBorder="1" applyAlignment="1">
      <alignment horizontal="left"/>
    </xf>
    <xf numFmtId="0" fontId="30" fillId="17" borderId="5" xfId="0" applyFont="1" applyFill="1" applyBorder="1" applyAlignment="1">
      <alignment horizontal="left"/>
    </xf>
    <xf numFmtId="0" fontId="30" fillId="19" borderId="2" xfId="0" applyFont="1" applyFill="1" applyBorder="1" applyAlignment="1">
      <alignment horizontal="left"/>
    </xf>
    <xf numFmtId="0" fontId="30" fillId="19" borderId="5" xfId="0" applyFont="1" applyFill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7" fillId="8" borderId="2" xfId="0" quotePrefix="1" applyFont="1" applyFill="1" applyBorder="1" applyAlignment="1">
      <alignment horizontal="center" vertical="center"/>
    </xf>
    <xf numFmtId="0" fontId="7" fillId="8" borderId="3" xfId="0" quotePrefix="1" applyFont="1" applyFill="1" applyBorder="1" applyAlignment="1">
      <alignment horizontal="center" vertical="center"/>
    </xf>
    <xf numFmtId="0" fontId="7" fillId="8" borderId="5" xfId="0" quotePrefix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8" fillId="17" borderId="2" xfId="0" applyFont="1" applyFill="1" applyBorder="1" applyAlignment="1">
      <alignment horizontal="left" vertical="center" wrapText="1"/>
    </xf>
    <xf numFmtId="0" fontId="8" fillId="17" borderId="3" xfId="0" applyFont="1" applyFill="1" applyBorder="1" applyAlignment="1">
      <alignment horizontal="left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7" fillId="18" borderId="5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 indent="1"/>
    </xf>
    <xf numFmtId="0" fontId="7" fillId="19" borderId="3" xfId="0" applyFont="1" applyFill="1" applyBorder="1" applyAlignment="1">
      <alignment horizontal="left" vertical="center" wrapText="1" indent="1"/>
    </xf>
    <xf numFmtId="0" fontId="7" fillId="19" borderId="5" xfId="0" applyFont="1" applyFill="1" applyBorder="1" applyAlignment="1">
      <alignment horizontal="left" vertical="center" wrapText="1" indent="1"/>
    </xf>
    <xf numFmtId="0" fontId="7" fillId="18" borderId="2" xfId="0" quotePrefix="1" applyFont="1" applyFill="1" applyBorder="1" applyAlignment="1">
      <alignment horizontal="center" vertical="center"/>
    </xf>
    <xf numFmtId="0" fontId="7" fillId="18" borderId="3" xfId="0" quotePrefix="1" applyFont="1" applyFill="1" applyBorder="1" applyAlignment="1">
      <alignment horizontal="center" vertical="center"/>
    </xf>
    <xf numFmtId="0" fontId="7" fillId="18" borderId="5" xfId="0" quotePrefix="1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33" fillId="17" borderId="2" xfId="0" applyFont="1" applyFill="1" applyBorder="1" applyAlignment="1">
      <alignment horizontal="left" vertical="center" wrapText="1"/>
    </xf>
    <xf numFmtId="0" fontId="33" fillId="17" borderId="3" xfId="0" applyFont="1" applyFill="1" applyBorder="1" applyAlignment="1">
      <alignment horizontal="left" vertical="center" wrapText="1"/>
    </xf>
    <xf numFmtId="0" fontId="33" fillId="17" borderId="5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7" fillId="13" borderId="3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indent="1"/>
    </xf>
    <xf numFmtId="0" fontId="7" fillId="19" borderId="3" xfId="0" applyFont="1" applyFill="1" applyBorder="1" applyAlignment="1">
      <alignment horizontal="left" vertical="center" indent="1"/>
    </xf>
    <xf numFmtId="0" fontId="7" fillId="19" borderId="5" xfId="0" applyFont="1" applyFill="1" applyBorder="1" applyAlignment="1">
      <alignment horizontal="left" vertical="center" indent="1"/>
    </xf>
    <xf numFmtId="0" fontId="17" fillId="16" borderId="2" xfId="0" applyFont="1" applyFill="1" applyBorder="1" applyAlignment="1">
      <alignment horizontal="left" vertical="center" wrapText="1"/>
    </xf>
    <xf numFmtId="0" fontId="17" fillId="16" borderId="3" xfId="0" applyFont="1" applyFill="1" applyBorder="1" applyAlignment="1">
      <alignment horizontal="left" vertical="center" wrapText="1"/>
    </xf>
    <xf numFmtId="0" fontId="17" fillId="16" borderId="5" xfId="0" applyFont="1" applyFill="1" applyBorder="1" applyAlignment="1">
      <alignment horizontal="left" vertical="center" wrapText="1"/>
    </xf>
    <xf numFmtId="0" fontId="30" fillId="18" borderId="2" xfId="0" applyFont="1" applyFill="1" applyBorder="1" applyAlignment="1">
      <alignment horizontal="center"/>
    </xf>
    <xf numFmtId="0" fontId="30" fillId="18" borderId="3" xfId="0" applyFont="1" applyFill="1" applyBorder="1" applyAlignment="1">
      <alignment horizontal="center"/>
    </xf>
    <xf numFmtId="0" fontId="30" fillId="18" borderId="5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17" fillId="7" borderId="2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729FCF"/>
      <rgbColor rgb="FF993366"/>
      <rgbColor rgb="FFE7E6E6"/>
      <rgbColor rgb="FFDEEAF6"/>
      <rgbColor rgb="FF660066"/>
      <rgbColor rgb="FFED7D31"/>
      <rgbColor rgb="FF2A6099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7CAAC"/>
      <rgbColor rgb="FF3366FF"/>
      <rgbColor rgb="FF33CCCC"/>
      <rgbColor rgb="FF99CC00"/>
      <rgbColor rgb="FFFFCC00"/>
      <rgbColor rgb="FFFF8000"/>
      <rgbColor rgb="FFEA75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>
      <selection activeCell="A4" sqref="A4:D4"/>
    </sheetView>
  </sheetViews>
  <sheetFormatPr defaultRowHeight="14.5" x14ac:dyDescent="0.35"/>
  <cols>
    <col min="1" max="1" width="9.1796875" customWidth="1"/>
    <col min="5" max="5" width="13.26953125" customWidth="1"/>
    <col min="6" max="11" width="25.26953125" customWidth="1"/>
  </cols>
  <sheetData>
    <row r="1" spans="1:11" ht="33" customHeight="1" x14ac:dyDescent="0.35">
      <c r="A1" s="327" t="s">
        <v>273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5.75" customHeight="1" x14ac:dyDescent="0.3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.75" customHeight="1" x14ac:dyDescent="0.35">
      <c r="A3" s="346" t="s">
        <v>266</v>
      </c>
      <c r="B3" s="346"/>
      <c r="C3" s="346"/>
      <c r="D3" s="346"/>
      <c r="E3" s="124"/>
      <c r="F3" s="124"/>
      <c r="G3" s="124"/>
      <c r="H3" s="124"/>
      <c r="I3" s="124"/>
      <c r="J3" s="124"/>
      <c r="K3" s="124"/>
    </row>
    <row r="4" spans="1:11" ht="15.75" customHeight="1" x14ac:dyDescent="0.35">
      <c r="A4" s="346" t="s">
        <v>278</v>
      </c>
      <c r="B4" s="346"/>
      <c r="C4" s="346"/>
      <c r="D4" s="346"/>
      <c r="E4" s="124"/>
      <c r="F4" s="124"/>
      <c r="G4" s="124"/>
      <c r="H4" s="124"/>
      <c r="I4" s="124"/>
      <c r="J4" s="124"/>
      <c r="K4" s="124"/>
    </row>
    <row r="5" spans="1:11" ht="15.75" customHeight="1" x14ac:dyDescent="0.35">
      <c r="A5" s="346" t="s">
        <v>267</v>
      </c>
      <c r="B5" s="346"/>
      <c r="C5" s="346"/>
      <c r="D5" s="321"/>
      <c r="E5" s="124"/>
      <c r="F5" s="124"/>
      <c r="G5" s="124"/>
      <c r="H5" s="124"/>
      <c r="I5" s="124"/>
      <c r="J5" s="124"/>
      <c r="K5" s="124"/>
    </row>
    <row r="6" spans="1:11" ht="18" x14ac:dyDescent="0.3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5.5" x14ac:dyDescent="0.35">
      <c r="A7" s="327" t="s">
        <v>0</v>
      </c>
      <c r="B7" s="327"/>
      <c r="C7" s="327"/>
      <c r="D7" s="327"/>
      <c r="E7" s="327"/>
      <c r="F7" s="327"/>
      <c r="G7" s="327"/>
      <c r="H7" s="327"/>
      <c r="I7" s="327"/>
      <c r="J7" s="340"/>
      <c r="K7" s="340"/>
    </row>
    <row r="8" spans="1:11" ht="18" x14ac:dyDescent="0.35">
      <c r="A8" s="124"/>
      <c r="B8" s="124"/>
      <c r="C8" s="124"/>
      <c r="D8" s="124"/>
      <c r="E8" s="124"/>
      <c r="F8" s="124"/>
      <c r="G8" s="124"/>
      <c r="H8" s="124"/>
      <c r="I8" s="124"/>
      <c r="J8" s="125"/>
      <c r="K8" s="125"/>
    </row>
    <row r="9" spans="1:11" ht="15.5" x14ac:dyDescent="0.35">
      <c r="A9" s="327" t="s">
        <v>212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spans="1:11" ht="18" x14ac:dyDescent="0.4">
      <c r="A10" s="135"/>
      <c r="B10" s="136"/>
      <c r="C10" s="136"/>
      <c r="D10" s="136"/>
      <c r="E10" s="137"/>
      <c r="F10" s="138"/>
      <c r="G10" s="138"/>
      <c r="H10" s="138"/>
      <c r="I10" s="138"/>
      <c r="J10" s="138"/>
      <c r="K10" s="139" t="s">
        <v>161</v>
      </c>
    </row>
    <row r="11" spans="1:11" ht="26" x14ac:dyDescent="0.35">
      <c r="A11" s="140"/>
      <c r="B11" s="141"/>
      <c r="C11" s="141"/>
      <c r="D11" s="142"/>
      <c r="E11" s="143"/>
      <c r="F11" s="144" t="s">
        <v>213</v>
      </c>
      <c r="G11" s="144" t="s">
        <v>160</v>
      </c>
      <c r="H11" s="144" t="s">
        <v>214</v>
      </c>
      <c r="I11" s="144" t="s">
        <v>255</v>
      </c>
      <c r="J11" s="144" t="s">
        <v>215</v>
      </c>
      <c r="K11" s="144" t="s">
        <v>216</v>
      </c>
    </row>
    <row r="12" spans="1:11" x14ac:dyDescent="0.35">
      <c r="A12" s="332" t="s">
        <v>4</v>
      </c>
      <c r="B12" s="326"/>
      <c r="C12" s="326"/>
      <c r="D12" s="326"/>
      <c r="E12" s="341"/>
      <c r="F12" s="145">
        <f>F13+F14</f>
        <v>845649</v>
      </c>
      <c r="G12" s="145">
        <f t="shared" ref="G12:K12" si="0">G13+G14</f>
        <v>787976</v>
      </c>
      <c r="H12" s="145">
        <f t="shared" si="0"/>
        <v>984388</v>
      </c>
      <c r="I12" s="145">
        <v>1249809</v>
      </c>
      <c r="J12" s="145">
        <f t="shared" si="0"/>
        <v>1013834</v>
      </c>
      <c r="K12" s="145">
        <f t="shared" si="0"/>
        <v>1013834</v>
      </c>
    </row>
    <row r="13" spans="1:11" x14ac:dyDescent="0.35">
      <c r="A13" s="342" t="s">
        <v>217</v>
      </c>
      <c r="B13" s="343"/>
      <c r="C13" s="343"/>
      <c r="D13" s="343"/>
      <c r="E13" s="339"/>
      <c r="F13" s="146">
        <v>845649</v>
      </c>
      <c r="G13" s="146">
        <v>787976</v>
      </c>
      <c r="H13" s="146">
        <v>984388</v>
      </c>
      <c r="I13" s="146">
        <v>1249809</v>
      </c>
      <c r="J13" s="146">
        <v>1013834</v>
      </c>
      <c r="K13" s="146">
        <v>1013834</v>
      </c>
    </row>
    <row r="14" spans="1:11" x14ac:dyDescent="0.35">
      <c r="A14" s="344" t="s">
        <v>218</v>
      </c>
      <c r="B14" s="339"/>
      <c r="C14" s="339"/>
      <c r="D14" s="339"/>
      <c r="E14" s="339"/>
      <c r="F14" s="146"/>
      <c r="G14" s="146"/>
      <c r="H14" s="146"/>
      <c r="I14" s="146"/>
      <c r="J14" s="146"/>
      <c r="K14" s="146"/>
    </row>
    <row r="15" spans="1:11" x14ac:dyDescent="0.35">
      <c r="A15" s="147" t="s">
        <v>6</v>
      </c>
      <c r="B15" s="148"/>
      <c r="C15" s="148"/>
      <c r="D15" s="148"/>
      <c r="E15" s="148"/>
      <c r="F15" s="145">
        <f>F16+F17</f>
        <v>854853</v>
      </c>
      <c r="G15" s="145">
        <f t="shared" ref="G15:K15" si="1">G16+G17</f>
        <v>787976</v>
      </c>
      <c r="H15" s="145">
        <f t="shared" si="1"/>
        <v>984388</v>
      </c>
      <c r="I15" s="145">
        <v>1249809</v>
      </c>
      <c r="J15" s="145">
        <f t="shared" si="1"/>
        <v>1013834</v>
      </c>
      <c r="K15" s="145">
        <f t="shared" si="1"/>
        <v>1013834</v>
      </c>
    </row>
    <row r="16" spans="1:11" x14ac:dyDescent="0.35">
      <c r="A16" s="345" t="s">
        <v>219</v>
      </c>
      <c r="B16" s="343"/>
      <c r="C16" s="343"/>
      <c r="D16" s="343"/>
      <c r="E16" s="343"/>
      <c r="F16" s="146">
        <v>852557</v>
      </c>
      <c r="G16" s="146">
        <v>780676</v>
      </c>
      <c r="H16" s="146">
        <v>980061</v>
      </c>
      <c r="I16" s="146"/>
      <c r="J16" s="146">
        <v>1010744</v>
      </c>
      <c r="K16" s="149">
        <v>1010744</v>
      </c>
    </row>
    <row r="17" spans="1:11" x14ac:dyDescent="0.35">
      <c r="A17" s="338" t="s">
        <v>220</v>
      </c>
      <c r="B17" s="339"/>
      <c r="C17" s="339"/>
      <c r="D17" s="339"/>
      <c r="E17" s="339"/>
      <c r="F17" s="150">
        <v>2296</v>
      </c>
      <c r="G17" s="150">
        <v>7300</v>
      </c>
      <c r="H17" s="150">
        <v>4327</v>
      </c>
      <c r="I17" s="150">
        <v>269748</v>
      </c>
      <c r="J17" s="150">
        <v>3090</v>
      </c>
      <c r="K17" s="149">
        <v>3090</v>
      </c>
    </row>
    <row r="18" spans="1:11" x14ac:dyDescent="0.35">
      <c r="A18" s="325" t="s">
        <v>7</v>
      </c>
      <c r="B18" s="326"/>
      <c r="C18" s="326"/>
      <c r="D18" s="326"/>
      <c r="E18" s="326"/>
      <c r="F18" s="145">
        <f>F12-F15</f>
        <v>-9204</v>
      </c>
      <c r="G18" s="145">
        <f t="shared" ref="G18:K18" si="2">G12-G15</f>
        <v>0</v>
      </c>
      <c r="H18" s="145">
        <f t="shared" si="2"/>
        <v>0</v>
      </c>
      <c r="I18" s="145"/>
      <c r="J18" s="145">
        <f t="shared" si="2"/>
        <v>0</v>
      </c>
      <c r="K18" s="145">
        <f t="shared" si="2"/>
        <v>0</v>
      </c>
    </row>
    <row r="19" spans="1:11" ht="18" x14ac:dyDescent="0.35">
      <c r="A19" s="124"/>
      <c r="B19" s="151"/>
      <c r="C19" s="151"/>
      <c r="D19" s="151"/>
      <c r="E19" s="151"/>
      <c r="F19" s="151"/>
      <c r="G19" s="151"/>
      <c r="H19" s="152"/>
      <c r="I19" s="152"/>
      <c r="J19" s="152"/>
      <c r="K19" s="152"/>
    </row>
    <row r="20" spans="1:11" ht="15.5" x14ac:dyDescent="0.35">
      <c r="A20" s="327" t="s">
        <v>8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</row>
    <row r="21" spans="1:11" ht="18" x14ac:dyDescent="0.35">
      <c r="A21" s="124"/>
      <c r="B21" s="151"/>
      <c r="C21" s="151"/>
      <c r="D21" s="151"/>
      <c r="E21" s="151"/>
      <c r="F21" s="151"/>
      <c r="G21" s="151"/>
      <c r="H21" s="152"/>
      <c r="I21" s="152"/>
      <c r="J21" s="152"/>
      <c r="K21" s="152"/>
    </row>
    <row r="22" spans="1:11" ht="26" x14ac:dyDescent="0.35">
      <c r="A22" s="140"/>
      <c r="B22" s="141"/>
      <c r="C22" s="141"/>
      <c r="D22" s="142"/>
      <c r="E22" s="143"/>
      <c r="F22" s="144" t="s">
        <v>213</v>
      </c>
      <c r="G22" s="144" t="s">
        <v>160</v>
      </c>
      <c r="H22" s="144" t="s">
        <v>214</v>
      </c>
      <c r="I22" s="144" t="s">
        <v>215</v>
      </c>
      <c r="J22" s="144" t="s">
        <v>216</v>
      </c>
    </row>
    <row r="23" spans="1:11" x14ac:dyDescent="0.35">
      <c r="A23" s="338" t="s">
        <v>221</v>
      </c>
      <c r="B23" s="339"/>
      <c r="C23" s="339"/>
      <c r="D23" s="339"/>
      <c r="E23" s="339"/>
      <c r="F23" s="150"/>
      <c r="G23" s="150"/>
      <c r="H23" s="150"/>
      <c r="I23" s="150"/>
      <c r="J23" s="149"/>
    </row>
    <row r="24" spans="1:11" x14ac:dyDescent="0.35">
      <c r="A24" s="338" t="s">
        <v>222</v>
      </c>
      <c r="B24" s="339"/>
      <c r="C24" s="339"/>
      <c r="D24" s="339"/>
      <c r="E24" s="339"/>
      <c r="F24" s="150"/>
      <c r="G24" s="150"/>
      <c r="H24" s="150"/>
      <c r="I24" s="150"/>
      <c r="J24" s="149"/>
    </row>
    <row r="25" spans="1:11" x14ac:dyDescent="0.35">
      <c r="A25" s="325" t="s">
        <v>11</v>
      </c>
      <c r="B25" s="326"/>
      <c r="C25" s="326"/>
      <c r="D25" s="326"/>
      <c r="E25" s="326"/>
      <c r="F25" s="145">
        <v>9747</v>
      </c>
      <c r="G25" s="145">
        <f t="shared" ref="G25:J25" si="3">G23-G24</f>
        <v>0</v>
      </c>
      <c r="H25" s="145">
        <f t="shared" si="3"/>
        <v>0</v>
      </c>
      <c r="I25" s="145">
        <f t="shared" si="3"/>
        <v>0</v>
      </c>
      <c r="J25" s="145">
        <f t="shared" si="3"/>
        <v>0</v>
      </c>
    </row>
    <row r="26" spans="1:11" x14ac:dyDescent="0.35">
      <c r="A26" s="325" t="s">
        <v>13</v>
      </c>
      <c r="B26" s="326"/>
      <c r="C26" s="326"/>
      <c r="D26" s="326"/>
      <c r="E26" s="326"/>
      <c r="F26" s="145"/>
      <c r="G26" s="145"/>
      <c r="H26" s="145"/>
      <c r="I26" s="145">
        <f>J18+I25</f>
        <v>0</v>
      </c>
      <c r="J26" s="145">
        <f>K18+J25</f>
        <v>0</v>
      </c>
    </row>
    <row r="27" spans="1:11" ht="18" x14ac:dyDescent="0.35">
      <c r="A27" s="153"/>
      <c r="B27" s="151"/>
      <c r="C27" s="151"/>
      <c r="D27" s="151"/>
      <c r="E27" s="151"/>
      <c r="F27" s="151"/>
      <c r="G27" s="151"/>
      <c r="H27" s="152"/>
      <c r="I27" s="152"/>
      <c r="J27" s="152"/>
      <c r="K27" s="152"/>
    </row>
    <row r="28" spans="1:11" ht="15.5" x14ac:dyDescent="0.35">
      <c r="A28" s="327" t="s">
        <v>223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8"/>
    </row>
    <row r="29" spans="1:11" ht="15.5" x14ac:dyDescent="0.35">
      <c r="A29" s="154"/>
      <c r="B29" s="123"/>
      <c r="C29" s="123"/>
      <c r="D29" s="123"/>
      <c r="E29" s="123"/>
      <c r="F29" s="123"/>
      <c r="G29" s="123"/>
      <c r="H29" s="123"/>
      <c r="I29" s="275"/>
      <c r="J29" s="123"/>
      <c r="K29" s="123"/>
    </row>
    <row r="30" spans="1:11" ht="26" x14ac:dyDescent="0.35">
      <c r="A30" s="140"/>
      <c r="B30" s="141"/>
      <c r="C30" s="141"/>
      <c r="D30" s="142"/>
      <c r="E30" s="143"/>
      <c r="F30" s="144" t="s">
        <v>213</v>
      </c>
      <c r="G30" s="144" t="s">
        <v>160</v>
      </c>
      <c r="H30" s="144" t="s">
        <v>214</v>
      </c>
      <c r="I30" s="144" t="s">
        <v>215</v>
      </c>
      <c r="J30" s="144" t="s">
        <v>216</v>
      </c>
    </row>
    <row r="31" spans="1:11" ht="26.25" customHeight="1" x14ac:dyDescent="0.35">
      <c r="A31" s="329" t="s">
        <v>224</v>
      </c>
      <c r="B31" s="330"/>
      <c r="C31" s="330"/>
      <c r="D31" s="330"/>
      <c r="E31" s="331"/>
      <c r="F31" s="155">
        <v>9747</v>
      </c>
      <c r="G31" s="155"/>
      <c r="H31" s="155"/>
      <c r="I31" s="155">
        <v>0</v>
      </c>
      <c r="J31" s="156">
        <v>0</v>
      </c>
    </row>
    <row r="32" spans="1:11" x14ac:dyDescent="0.35">
      <c r="A32" s="325" t="s">
        <v>225</v>
      </c>
      <c r="B32" s="326"/>
      <c r="C32" s="326"/>
      <c r="D32" s="326"/>
      <c r="E32" s="326"/>
      <c r="F32" s="157">
        <f>F26+F31</f>
        <v>9747</v>
      </c>
      <c r="G32" s="157"/>
      <c r="H32" s="157"/>
      <c r="I32" s="157">
        <f>I26+I31</f>
        <v>0</v>
      </c>
      <c r="J32" s="158">
        <f>J26+J31</f>
        <v>0</v>
      </c>
    </row>
    <row r="33" spans="1:11" ht="23.25" customHeight="1" x14ac:dyDescent="0.35">
      <c r="A33" s="332" t="s">
        <v>226</v>
      </c>
      <c r="B33" s="333"/>
      <c r="C33" s="333"/>
      <c r="D33" s="333"/>
      <c r="E33" s="334"/>
      <c r="F33" s="157">
        <f>F18+F25+F31-F32</f>
        <v>543</v>
      </c>
      <c r="G33" s="157">
        <f t="shared" ref="G33:H33" si="4">G18+G25+G31-G32</f>
        <v>0</v>
      </c>
      <c r="H33" s="157">
        <f t="shared" si="4"/>
        <v>0</v>
      </c>
      <c r="I33" s="157">
        <f>J18+I25+I31-I32</f>
        <v>0</v>
      </c>
      <c r="J33" s="158">
        <f>K18+J25+J31-J32</f>
        <v>0</v>
      </c>
    </row>
    <row r="34" spans="1:11" ht="15.5" x14ac:dyDescent="0.35">
      <c r="A34" s="159"/>
      <c r="B34" s="160"/>
      <c r="C34" s="160"/>
      <c r="D34" s="160"/>
      <c r="E34" s="160"/>
      <c r="F34" s="160"/>
      <c r="G34" s="160"/>
      <c r="H34" s="160"/>
      <c r="I34" s="276"/>
      <c r="J34" s="160"/>
      <c r="K34" s="160"/>
    </row>
    <row r="35" spans="1:11" ht="15.5" x14ac:dyDescent="0.35">
      <c r="A35" s="335" t="s">
        <v>227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1" ht="18" x14ac:dyDescent="0.35">
      <c r="A36" s="161"/>
      <c r="B36" s="162"/>
      <c r="C36" s="162"/>
      <c r="D36" s="162"/>
      <c r="E36" s="162"/>
      <c r="F36" s="162"/>
      <c r="G36" s="162"/>
      <c r="H36" s="163"/>
      <c r="I36" s="163"/>
      <c r="J36" s="163"/>
      <c r="K36" s="163"/>
    </row>
    <row r="37" spans="1:11" ht="26" x14ac:dyDescent="0.35">
      <c r="A37" s="164"/>
      <c r="B37" s="165"/>
      <c r="C37" s="165"/>
      <c r="D37" s="166"/>
      <c r="E37" s="167"/>
      <c r="F37" s="168" t="s">
        <v>213</v>
      </c>
      <c r="G37" s="168" t="s">
        <v>160</v>
      </c>
      <c r="H37" s="168" t="s">
        <v>214</v>
      </c>
      <c r="I37" s="168" t="s">
        <v>215</v>
      </c>
      <c r="J37" s="168" t="s">
        <v>216</v>
      </c>
    </row>
    <row r="38" spans="1:11" ht="24.75" customHeight="1" x14ac:dyDescent="0.35">
      <c r="A38" s="329" t="s">
        <v>224</v>
      </c>
      <c r="B38" s="330"/>
      <c r="C38" s="330"/>
      <c r="D38" s="330"/>
      <c r="E38" s="331"/>
      <c r="F38" s="155"/>
      <c r="G38" s="155">
        <f>F41</f>
        <v>0</v>
      </c>
      <c r="H38" s="155">
        <f>G41</f>
        <v>0</v>
      </c>
      <c r="I38" s="155">
        <f>H41</f>
        <v>0</v>
      </c>
      <c r="J38" s="156">
        <f>I41</f>
        <v>0</v>
      </c>
    </row>
    <row r="39" spans="1:11" ht="23.25" customHeight="1" x14ac:dyDescent="0.35">
      <c r="A39" s="329" t="s">
        <v>12</v>
      </c>
      <c r="B39" s="330"/>
      <c r="C39" s="330"/>
      <c r="D39" s="330"/>
      <c r="E39" s="331"/>
      <c r="F39" s="155"/>
      <c r="G39" s="155">
        <v>0</v>
      </c>
      <c r="H39" s="155">
        <v>0</v>
      </c>
      <c r="I39" s="155">
        <v>0</v>
      </c>
      <c r="J39" s="156">
        <v>0</v>
      </c>
    </row>
    <row r="40" spans="1:11" x14ac:dyDescent="0.35">
      <c r="A40" s="329" t="s">
        <v>228</v>
      </c>
      <c r="B40" s="336"/>
      <c r="C40" s="336"/>
      <c r="D40" s="336"/>
      <c r="E40" s="337"/>
      <c r="F40" s="155"/>
      <c r="G40" s="155">
        <v>0</v>
      </c>
      <c r="H40" s="155">
        <v>0</v>
      </c>
      <c r="I40" s="155">
        <v>0</v>
      </c>
      <c r="J40" s="156">
        <v>0</v>
      </c>
    </row>
    <row r="41" spans="1:11" x14ac:dyDescent="0.35">
      <c r="A41" s="325" t="s">
        <v>225</v>
      </c>
      <c r="B41" s="326"/>
      <c r="C41" s="326"/>
      <c r="D41" s="326"/>
      <c r="E41" s="326"/>
      <c r="F41" s="169">
        <f>F38-F39+F40</f>
        <v>0</v>
      </c>
      <c r="G41" s="169">
        <f t="shared" ref="G41:J41" si="5">G38-G39+G40</f>
        <v>0</v>
      </c>
      <c r="H41" s="169">
        <f t="shared" si="5"/>
        <v>0</v>
      </c>
      <c r="I41" s="169">
        <f t="shared" si="5"/>
        <v>0</v>
      </c>
      <c r="J41" s="170">
        <f t="shared" si="5"/>
        <v>0</v>
      </c>
    </row>
    <row r="43" spans="1:11" x14ac:dyDescent="0.35">
      <c r="A43" s="323" t="s">
        <v>229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24"/>
    </row>
    <row r="44" spans="1:11" x14ac:dyDescent="0.35">
      <c r="A44" s="319"/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6" spans="1:11" x14ac:dyDescent="0.35">
      <c r="A46" s="322"/>
      <c r="B46" s="322" t="s">
        <v>268</v>
      </c>
      <c r="C46" s="322"/>
      <c r="D46" s="322"/>
      <c r="E46" s="322"/>
      <c r="F46" s="322"/>
      <c r="G46" s="322" t="s">
        <v>269</v>
      </c>
    </row>
    <row r="48" spans="1:11" x14ac:dyDescent="0.35">
      <c r="A48" s="322"/>
      <c r="B48" s="322" t="s">
        <v>270</v>
      </c>
      <c r="C48" s="322" t="s">
        <v>271</v>
      </c>
      <c r="D48" s="322"/>
      <c r="E48" s="322"/>
      <c r="F48" s="322"/>
      <c r="G48" s="322" t="s">
        <v>272</v>
      </c>
    </row>
  </sheetData>
  <mergeCells count="27">
    <mergeCell ref="A24:E24"/>
    <mergeCell ref="A1:K1"/>
    <mergeCell ref="A7:K7"/>
    <mergeCell ref="A9:K9"/>
    <mergeCell ref="A12:E12"/>
    <mergeCell ref="A13:E13"/>
    <mergeCell ref="A14:E14"/>
    <mergeCell ref="A16:E16"/>
    <mergeCell ref="A17:E17"/>
    <mergeCell ref="A18:E18"/>
    <mergeCell ref="A20:K20"/>
    <mergeCell ref="A23:E23"/>
    <mergeCell ref="A3:D3"/>
    <mergeCell ref="A4:D4"/>
    <mergeCell ref="A5:C5"/>
    <mergeCell ref="A43:K43"/>
    <mergeCell ref="A25:E25"/>
    <mergeCell ref="A26:E26"/>
    <mergeCell ref="A28:K28"/>
    <mergeCell ref="A31:E31"/>
    <mergeCell ref="A32:E32"/>
    <mergeCell ref="A33:E33"/>
    <mergeCell ref="A35:K35"/>
    <mergeCell ref="A38:E38"/>
    <mergeCell ref="A39:E39"/>
    <mergeCell ref="A40:E40"/>
    <mergeCell ref="A41:E4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1"/>
  <sheetViews>
    <sheetView topLeftCell="A223" zoomScale="110" zoomScaleNormal="110" workbookViewId="0">
      <selection sqref="A1:J1"/>
    </sheetView>
  </sheetViews>
  <sheetFormatPr defaultColWidth="14.453125" defaultRowHeight="14.5" x14ac:dyDescent="0.35"/>
  <cols>
    <col min="1" max="1" width="3.1796875" style="12" customWidth="1"/>
    <col min="2" max="2" width="4.7265625" style="12" customWidth="1"/>
    <col min="3" max="3" width="4.1796875" style="12" customWidth="1"/>
    <col min="4" max="4" width="34.1796875" style="12" customWidth="1"/>
    <col min="5" max="5" width="13.26953125" style="31" customWidth="1"/>
    <col min="6" max="6" width="12.54296875" style="31" customWidth="1"/>
    <col min="7" max="7" width="14" style="31" customWidth="1"/>
    <col min="8" max="8" width="13.1796875" style="31" customWidth="1"/>
    <col min="9" max="9" width="13.54296875" style="31" customWidth="1"/>
    <col min="10" max="10" width="13.26953125" style="31" customWidth="1"/>
    <col min="11" max="27" width="8.7265625" style="12" customWidth="1"/>
  </cols>
  <sheetData>
    <row r="1" spans="1:27" ht="42" customHeight="1" x14ac:dyDescent="0.35">
      <c r="A1" s="348" t="s">
        <v>274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27" ht="18" customHeight="1" x14ac:dyDescent="0.35">
      <c r="A2" s="36"/>
      <c r="B2" s="36"/>
      <c r="C2" s="36"/>
      <c r="D2" s="36"/>
      <c r="E2" s="32"/>
      <c r="F2" s="32"/>
      <c r="G2" s="32"/>
      <c r="H2" s="32"/>
      <c r="I2" s="32"/>
      <c r="J2" s="32"/>
    </row>
    <row r="3" spans="1:27" ht="15" customHeight="1" x14ac:dyDescent="0.35">
      <c r="A3" s="348" t="s">
        <v>0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27" x14ac:dyDescent="0.35">
      <c r="A4" s="36"/>
      <c r="B4" s="36"/>
      <c r="C4" s="36"/>
      <c r="D4" s="36"/>
      <c r="E4" s="32"/>
      <c r="F4" s="32"/>
      <c r="G4" s="32"/>
      <c r="H4" s="32"/>
      <c r="I4" s="30"/>
      <c r="J4" s="30"/>
    </row>
    <row r="5" spans="1:27" ht="18" customHeight="1" x14ac:dyDescent="0.35">
      <c r="A5" s="348" t="s">
        <v>14</v>
      </c>
      <c r="B5" s="348"/>
      <c r="C5" s="348"/>
      <c r="D5" s="348"/>
      <c r="E5" s="348"/>
      <c r="F5" s="348"/>
      <c r="G5" s="348"/>
      <c r="H5" s="348"/>
      <c r="I5" s="348"/>
      <c r="J5" s="348"/>
    </row>
    <row r="6" spans="1:27" x14ac:dyDescent="0.35">
      <c r="A6" s="36"/>
      <c r="B6" s="36"/>
      <c r="C6" s="36"/>
      <c r="D6" s="36"/>
      <c r="E6" s="32"/>
      <c r="F6" s="32"/>
      <c r="G6" s="32"/>
      <c r="H6" s="32"/>
      <c r="I6" s="30"/>
      <c r="J6" s="30"/>
    </row>
    <row r="7" spans="1:27" ht="15" customHeight="1" x14ac:dyDescent="0.35">
      <c r="A7" s="348" t="s">
        <v>5</v>
      </c>
      <c r="B7" s="348"/>
      <c r="C7" s="348"/>
      <c r="D7" s="348"/>
      <c r="E7" s="348"/>
      <c r="F7" s="348"/>
      <c r="G7" s="348"/>
      <c r="H7" s="348"/>
      <c r="I7" s="348"/>
      <c r="J7" s="348"/>
    </row>
    <row r="8" spans="1:27" ht="18" x14ac:dyDescent="0.35">
      <c r="A8" s="2"/>
      <c r="B8" s="2"/>
      <c r="C8" s="2"/>
      <c r="D8" s="2"/>
      <c r="E8" s="19"/>
      <c r="F8" s="19"/>
      <c r="G8" s="19"/>
      <c r="H8" s="19"/>
      <c r="I8" s="30"/>
      <c r="J8" s="32"/>
      <c r="Z8"/>
      <c r="AA8"/>
    </row>
    <row r="9" spans="1:27" ht="34.5" x14ac:dyDescent="0.35">
      <c r="A9" s="37" t="s">
        <v>15</v>
      </c>
      <c r="B9" s="38" t="s">
        <v>16</v>
      </c>
      <c r="C9" s="38" t="s">
        <v>17</v>
      </c>
      <c r="D9" s="38" t="s">
        <v>18</v>
      </c>
      <c r="E9" s="39" t="s">
        <v>162</v>
      </c>
      <c r="F9" s="40" t="s">
        <v>183</v>
      </c>
      <c r="G9" s="40" t="s">
        <v>184</v>
      </c>
      <c r="H9" s="40" t="s">
        <v>255</v>
      </c>
      <c r="I9" s="40" t="s">
        <v>185</v>
      </c>
      <c r="J9" s="312" t="s">
        <v>158</v>
      </c>
      <c r="Z9"/>
      <c r="AA9"/>
    </row>
    <row r="10" spans="1:27" ht="15.75" customHeight="1" x14ac:dyDescent="0.35">
      <c r="A10" s="41">
        <v>6</v>
      </c>
      <c r="B10" s="41"/>
      <c r="C10" s="41"/>
      <c r="D10" s="41" t="s">
        <v>19</v>
      </c>
      <c r="E10" s="42">
        <f>SUM(E11,E33,E36,E43,E29)</f>
        <v>845649</v>
      </c>
      <c r="F10" s="42">
        <f>SUM(F11,F33,F36,F43,F29)</f>
        <v>787976</v>
      </c>
      <c r="G10" s="42">
        <f>SUM(G11,G33,G36,G43,G29)</f>
        <v>984388</v>
      </c>
      <c r="H10" s="42">
        <v>1249809</v>
      </c>
      <c r="I10" s="42">
        <f>SUM(I11,I33,I36,I43,I29)</f>
        <v>1013834</v>
      </c>
      <c r="J10" s="313">
        <f>SUM(J11,J33,J36,J43,J29)</f>
        <v>1013834</v>
      </c>
      <c r="Z10"/>
      <c r="AA10"/>
    </row>
    <row r="11" spans="1:27" ht="23" x14ac:dyDescent="0.35">
      <c r="A11" s="43"/>
      <c r="B11" s="44">
        <v>63</v>
      </c>
      <c r="C11" s="44"/>
      <c r="D11" s="44" t="s">
        <v>20</v>
      </c>
      <c r="E11" s="45">
        <f>SUM(E12,E22)</f>
        <v>772232</v>
      </c>
      <c r="F11" s="45">
        <f>SUM(F12,F22)</f>
        <v>698652</v>
      </c>
      <c r="G11" s="45">
        <f>SUM(G12,G22)</f>
        <v>914081</v>
      </c>
      <c r="H11" s="45"/>
      <c r="I11" s="45">
        <v>941503</v>
      </c>
      <c r="J11" s="314">
        <v>941503</v>
      </c>
      <c r="Z11"/>
      <c r="AA11"/>
    </row>
    <row r="12" spans="1:27" x14ac:dyDescent="0.35">
      <c r="A12" s="46"/>
      <c r="B12" s="46"/>
      <c r="C12" s="47">
        <v>52</v>
      </c>
      <c r="D12" s="47" t="s">
        <v>21</v>
      </c>
      <c r="E12" s="48">
        <f>SUM(E13)</f>
        <v>763099</v>
      </c>
      <c r="F12" s="48">
        <f t="shared" ref="F12:G12" si="0">SUM(F13)</f>
        <v>684849</v>
      </c>
      <c r="G12" s="48">
        <f t="shared" si="0"/>
        <v>905500</v>
      </c>
      <c r="H12" s="48"/>
      <c r="I12" s="48"/>
      <c r="J12" s="48"/>
    </row>
    <row r="13" spans="1:27" x14ac:dyDescent="0.35">
      <c r="A13" s="46"/>
      <c r="B13" s="49">
        <v>636</v>
      </c>
      <c r="C13" s="50"/>
      <c r="D13" s="50" t="s">
        <v>169</v>
      </c>
      <c r="E13" s="51">
        <f>SUM(E14:E15)</f>
        <v>763099</v>
      </c>
      <c r="F13" s="51">
        <f t="shared" ref="F13:J13" si="1">SUM(F14:F15)</f>
        <v>684849</v>
      </c>
      <c r="G13" s="51">
        <f t="shared" si="1"/>
        <v>905500</v>
      </c>
      <c r="H13" s="51"/>
      <c r="I13" s="51"/>
      <c r="J13" s="51">
        <f t="shared" si="1"/>
        <v>0</v>
      </c>
    </row>
    <row r="14" spans="1:27" x14ac:dyDescent="0.35">
      <c r="A14" s="46"/>
      <c r="B14" s="46">
        <v>6361</v>
      </c>
      <c r="C14" s="54"/>
      <c r="D14" s="54" t="s">
        <v>170</v>
      </c>
      <c r="E14" s="55">
        <v>761373</v>
      </c>
      <c r="F14" s="55">
        <v>678876</v>
      </c>
      <c r="G14" s="55">
        <v>902500</v>
      </c>
      <c r="H14" s="55"/>
      <c r="I14" s="55"/>
      <c r="J14" s="55"/>
    </row>
    <row r="15" spans="1:27" x14ac:dyDescent="0.35">
      <c r="A15" s="46"/>
      <c r="B15" s="46">
        <v>6362</v>
      </c>
      <c r="C15" s="54"/>
      <c r="D15" s="54" t="s">
        <v>171</v>
      </c>
      <c r="E15" s="55">
        <v>1726</v>
      </c>
      <c r="F15" s="55">
        <v>5973</v>
      </c>
      <c r="G15" s="55">
        <v>3000</v>
      </c>
      <c r="H15" s="55"/>
      <c r="I15" s="55"/>
      <c r="J15" s="55"/>
    </row>
    <row r="16" spans="1:27" x14ac:dyDescent="0.35">
      <c r="A16" s="284"/>
      <c r="B16" s="284"/>
      <c r="C16" s="287">
        <v>11</v>
      </c>
      <c r="D16" s="287" t="s">
        <v>259</v>
      </c>
      <c r="E16" s="288"/>
      <c r="F16" s="288"/>
      <c r="G16" s="288"/>
      <c r="H16" s="288">
        <v>5375</v>
      </c>
      <c r="I16" s="288"/>
      <c r="J16" s="288"/>
    </row>
    <row r="17" spans="1:10" x14ac:dyDescent="0.35">
      <c r="A17" s="284"/>
      <c r="B17" s="289">
        <v>636</v>
      </c>
      <c r="C17" s="290"/>
      <c r="D17" s="290" t="s">
        <v>169</v>
      </c>
      <c r="E17" s="291"/>
      <c r="F17" s="291"/>
      <c r="G17" s="291"/>
      <c r="H17" s="291">
        <v>5375</v>
      </c>
      <c r="I17" s="291"/>
      <c r="J17" s="291"/>
    </row>
    <row r="18" spans="1:10" x14ac:dyDescent="0.35">
      <c r="A18" s="284"/>
      <c r="B18" s="284">
        <v>6362</v>
      </c>
      <c r="C18" s="285"/>
      <c r="D18" s="285" t="s">
        <v>171</v>
      </c>
      <c r="E18" s="286"/>
      <c r="F18" s="286"/>
      <c r="G18" s="286"/>
      <c r="H18" s="286">
        <v>5375</v>
      </c>
      <c r="I18" s="286"/>
      <c r="J18" s="286"/>
    </row>
    <row r="19" spans="1:10" x14ac:dyDescent="0.35">
      <c r="A19" s="284"/>
      <c r="B19" s="284"/>
      <c r="C19" s="287">
        <v>51</v>
      </c>
      <c r="D19" s="287" t="s">
        <v>22</v>
      </c>
      <c r="E19" s="288"/>
      <c r="F19" s="288"/>
      <c r="G19" s="288"/>
      <c r="H19" s="288">
        <v>260046</v>
      </c>
      <c r="I19" s="288"/>
      <c r="J19" s="288"/>
    </row>
    <row r="20" spans="1:10" x14ac:dyDescent="0.35">
      <c r="A20" s="284"/>
      <c r="B20" s="289">
        <v>638</v>
      </c>
      <c r="C20" s="290"/>
      <c r="D20" s="290" t="s">
        <v>172</v>
      </c>
      <c r="E20" s="291"/>
      <c r="F20" s="291"/>
      <c r="G20" s="291"/>
      <c r="H20" s="291">
        <v>260046</v>
      </c>
      <c r="I20" s="291"/>
      <c r="J20" s="291"/>
    </row>
    <row r="21" spans="1:10" x14ac:dyDescent="0.35">
      <c r="A21" s="284"/>
      <c r="B21" s="284">
        <v>6382</v>
      </c>
      <c r="C21" s="285"/>
      <c r="D21" s="285" t="s">
        <v>262</v>
      </c>
      <c r="E21" s="286"/>
      <c r="F21" s="286"/>
      <c r="G21" s="286"/>
      <c r="H21" s="286">
        <v>260046</v>
      </c>
      <c r="I21" s="286"/>
      <c r="J21" s="286"/>
    </row>
    <row r="22" spans="1:10" x14ac:dyDescent="0.35">
      <c r="A22" s="46"/>
      <c r="B22" s="46"/>
      <c r="C22" s="47">
        <v>51</v>
      </c>
      <c r="D22" s="47" t="s">
        <v>22</v>
      </c>
      <c r="E22" s="48">
        <v>9133</v>
      </c>
      <c r="F22" s="48">
        <v>13803</v>
      </c>
      <c r="G22" s="48">
        <v>8581</v>
      </c>
      <c r="H22" s="48"/>
      <c r="I22" s="48">
        <f t="shared" ref="I22" si="2">SUM(I23,I26)</f>
        <v>0</v>
      </c>
      <c r="J22" s="48">
        <f t="shared" ref="J22" si="3">SUM(J23,J26)</f>
        <v>0</v>
      </c>
    </row>
    <row r="23" spans="1:10" x14ac:dyDescent="0.35">
      <c r="A23" s="46"/>
      <c r="B23" s="56"/>
      <c r="C23" s="57">
        <v>51</v>
      </c>
      <c r="D23" s="57" t="s">
        <v>23</v>
      </c>
      <c r="E23" s="58"/>
      <c r="F23" s="58"/>
      <c r="G23" s="58"/>
      <c r="H23" s="58"/>
      <c r="I23" s="58">
        <v>0</v>
      </c>
      <c r="J23" s="58">
        <v>0</v>
      </c>
    </row>
    <row r="24" spans="1:10" x14ac:dyDescent="0.35">
      <c r="A24" s="46"/>
      <c r="B24" s="59">
        <v>638</v>
      </c>
      <c r="C24" s="60"/>
      <c r="D24" s="60" t="s">
        <v>172</v>
      </c>
      <c r="E24" s="61">
        <v>9133</v>
      </c>
      <c r="F24" s="61">
        <v>13803</v>
      </c>
      <c r="G24" s="61">
        <v>8581</v>
      </c>
      <c r="H24" s="61"/>
      <c r="I24" s="61"/>
      <c r="J24" s="61"/>
    </row>
    <row r="25" spans="1:10" ht="15.75" customHeight="1" x14ac:dyDescent="0.35">
      <c r="A25" s="46"/>
      <c r="B25" s="46">
        <v>6381</v>
      </c>
      <c r="C25" s="54"/>
      <c r="D25" s="54" t="s">
        <v>173</v>
      </c>
      <c r="E25" s="55"/>
      <c r="F25" s="55"/>
      <c r="G25" s="55"/>
      <c r="H25" s="55"/>
      <c r="I25" s="55"/>
      <c r="J25" s="55"/>
    </row>
    <row r="26" spans="1:10" ht="24" customHeight="1" x14ac:dyDescent="0.35">
      <c r="A26" s="46"/>
      <c r="B26" s="46"/>
      <c r="C26" s="52">
        <v>51</v>
      </c>
      <c r="D26" s="62" t="s">
        <v>175</v>
      </c>
      <c r="E26" s="53"/>
      <c r="F26" s="53"/>
      <c r="G26" s="53"/>
      <c r="H26" s="53"/>
      <c r="I26" s="53"/>
      <c r="J26" s="53"/>
    </row>
    <row r="27" spans="1:10" ht="15.75" customHeight="1" x14ac:dyDescent="0.35">
      <c r="A27" s="49"/>
      <c r="B27" s="49">
        <v>638</v>
      </c>
      <c r="C27" s="50"/>
      <c r="D27" s="63" t="s">
        <v>174</v>
      </c>
      <c r="E27" s="51">
        <f>E28</f>
        <v>9133</v>
      </c>
      <c r="F27" s="51">
        <f t="shared" ref="F27:G27" si="4">F28</f>
        <v>13803</v>
      </c>
      <c r="G27" s="51">
        <f t="shared" si="4"/>
        <v>8581</v>
      </c>
      <c r="H27" s="51"/>
      <c r="I27" s="51"/>
      <c r="J27" s="51"/>
    </row>
    <row r="28" spans="1:10" ht="15.75" customHeight="1" x14ac:dyDescent="0.35">
      <c r="A28" s="46"/>
      <c r="B28" s="46">
        <v>6381</v>
      </c>
      <c r="C28" s="54"/>
      <c r="D28" s="54" t="s">
        <v>173</v>
      </c>
      <c r="E28" s="55">
        <v>9133</v>
      </c>
      <c r="F28" s="55">
        <v>13803</v>
      </c>
      <c r="G28" s="55">
        <v>8581</v>
      </c>
      <c r="H28" s="55"/>
      <c r="I28" s="55"/>
      <c r="J28" s="55"/>
    </row>
    <row r="29" spans="1:10" ht="15.75" customHeight="1" x14ac:dyDescent="0.35">
      <c r="A29" s="46"/>
      <c r="B29" s="64">
        <v>64</v>
      </c>
      <c r="C29" s="65"/>
      <c r="D29" s="65" t="s">
        <v>166</v>
      </c>
      <c r="E29" s="66">
        <f>E31</f>
        <v>1</v>
      </c>
      <c r="F29" s="66">
        <f t="shared" ref="F29:G29" si="5">F31</f>
        <v>0</v>
      </c>
      <c r="G29" s="66">
        <f t="shared" si="5"/>
        <v>0</v>
      </c>
      <c r="H29" s="66"/>
      <c r="I29" s="66"/>
      <c r="J29" s="66"/>
    </row>
    <row r="30" spans="1:10" ht="15.75" customHeight="1" x14ac:dyDescent="0.35">
      <c r="A30" s="46"/>
      <c r="B30" s="46"/>
      <c r="C30" s="47">
        <v>31</v>
      </c>
      <c r="D30" s="47" t="s">
        <v>28</v>
      </c>
      <c r="E30" s="48">
        <f>E31</f>
        <v>1</v>
      </c>
      <c r="F30" s="48">
        <f t="shared" ref="F30:G30" si="6">F31</f>
        <v>0</v>
      </c>
      <c r="G30" s="48">
        <f t="shared" si="6"/>
        <v>0</v>
      </c>
      <c r="H30" s="48"/>
      <c r="I30" s="48"/>
      <c r="J30" s="48"/>
    </row>
    <row r="31" spans="1:10" ht="15.75" customHeight="1" x14ac:dyDescent="0.35">
      <c r="A31" s="46"/>
      <c r="B31" s="49">
        <v>641</v>
      </c>
      <c r="C31" s="67"/>
      <c r="D31" s="67" t="s">
        <v>167</v>
      </c>
      <c r="E31" s="68">
        <f>E32</f>
        <v>1</v>
      </c>
      <c r="F31" s="68">
        <f t="shared" ref="F31:G31" si="7">F32</f>
        <v>0</v>
      </c>
      <c r="G31" s="68">
        <f t="shared" si="7"/>
        <v>0</v>
      </c>
      <c r="H31" s="68"/>
      <c r="I31" s="68"/>
      <c r="J31" s="68"/>
    </row>
    <row r="32" spans="1:10" ht="15.75" customHeight="1" x14ac:dyDescent="0.35">
      <c r="A32" s="46"/>
      <c r="B32" s="46">
        <v>6413</v>
      </c>
      <c r="C32" s="54"/>
      <c r="D32" s="54" t="s">
        <v>168</v>
      </c>
      <c r="E32" s="55">
        <v>1</v>
      </c>
      <c r="F32" s="55"/>
      <c r="G32" s="55"/>
      <c r="H32" s="55"/>
      <c r="I32" s="55"/>
      <c r="J32" s="55"/>
    </row>
    <row r="33" spans="1:10" ht="15.75" customHeight="1" x14ac:dyDescent="0.35">
      <c r="A33" s="46"/>
      <c r="B33" s="69">
        <v>65</v>
      </c>
      <c r="C33" s="70"/>
      <c r="D33" s="70" t="s">
        <v>24</v>
      </c>
      <c r="E33" s="45">
        <v>26448</v>
      </c>
      <c r="F33" s="45">
        <v>26545</v>
      </c>
      <c r="G33" s="45">
        <f>G34</f>
        <v>7830</v>
      </c>
      <c r="H33" s="45"/>
      <c r="I33" s="45">
        <v>8000</v>
      </c>
      <c r="J33" s="45">
        <v>8000</v>
      </c>
    </row>
    <row r="34" spans="1:10" ht="15.75" customHeight="1" x14ac:dyDescent="0.35">
      <c r="A34" s="46"/>
      <c r="B34" s="46"/>
      <c r="C34" s="47">
        <v>43</v>
      </c>
      <c r="D34" s="47" t="s">
        <v>25</v>
      </c>
      <c r="E34" s="48"/>
      <c r="F34" s="48"/>
      <c r="G34" s="48">
        <f>G35</f>
        <v>7830</v>
      </c>
      <c r="H34" s="48"/>
      <c r="I34" s="48"/>
      <c r="J34" s="48"/>
    </row>
    <row r="35" spans="1:10" ht="15.75" customHeight="1" x14ac:dyDescent="0.35">
      <c r="A35" s="46"/>
      <c r="B35" s="46">
        <v>6526</v>
      </c>
      <c r="C35" s="54"/>
      <c r="D35" s="54" t="s">
        <v>26</v>
      </c>
      <c r="E35" s="55">
        <v>26448</v>
      </c>
      <c r="F35" s="55">
        <v>26545</v>
      </c>
      <c r="G35" s="55">
        <v>7830</v>
      </c>
      <c r="H35" s="55"/>
      <c r="I35" s="55"/>
      <c r="J35" s="55"/>
    </row>
    <row r="36" spans="1:10" ht="15.75" customHeight="1" x14ac:dyDescent="0.35">
      <c r="A36" s="46"/>
      <c r="B36" s="69">
        <v>66</v>
      </c>
      <c r="C36" s="70"/>
      <c r="D36" s="70" t="s">
        <v>27</v>
      </c>
      <c r="E36" s="45">
        <f>SUM(E37,E40)</f>
        <v>2709</v>
      </c>
      <c r="F36" s="45">
        <f t="shared" ref="F36:G36" si="8">SUM(F37,F40)</f>
        <v>2788</v>
      </c>
      <c r="G36" s="45">
        <f t="shared" si="8"/>
        <v>2724</v>
      </c>
      <c r="H36" s="45"/>
      <c r="I36" s="45">
        <v>2787</v>
      </c>
      <c r="J36" s="45">
        <v>2787</v>
      </c>
    </row>
    <row r="37" spans="1:10" ht="15.75" customHeight="1" x14ac:dyDescent="0.35">
      <c r="A37" s="46"/>
      <c r="B37" s="46"/>
      <c r="C37" s="47">
        <v>31</v>
      </c>
      <c r="D37" s="47" t="s">
        <v>28</v>
      </c>
      <c r="E37" s="48">
        <f>E38</f>
        <v>2205</v>
      </c>
      <c r="F37" s="48">
        <f t="shared" ref="F37:G37" si="9">F38</f>
        <v>2124</v>
      </c>
      <c r="G37" s="48">
        <f t="shared" si="9"/>
        <v>2124</v>
      </c>
      <c r="H37" s="48"/>
      <c r="I37" s="48"/>
      <c r="J37" s="48"/>
    </row>
    <row r="38" spans="1:10" ht="15.75" customHeight="1" x14ac:dyDescent="0.35">
      <c r="A38" s="46"/>
      <c r="B38" s="49">
        <v>661</v>
      </c>
      <c r="C38" s="71"/>
      <c r="D38" s="71" t="s">
        <v>27</v>
      </c>
      <c r="E38" s="72">
        <f>E39</f>
        <v>2205</v>
      </c>
      <c r="F38" s="72">
        <f t="shared" ref="F38:G38" si="10">F39</f>
        <v>2124</v>
      </c>
      <c r="G38" s="72">
        <f t="shared" si="10"/>
        <v>2124</v>
      </c>
      <c r="H38" s="72"/>
      <c r="I38" s="72">
        <v>2187</v>
      </c>
      <c r="J38" s="72">
        <v>2187</v>
      </c>
    </row>
    <row r="39" spans="1:10" ht="15.75" customHeight="1" x14ac:dyDescent="0.35">
      <c r="A39" s="46"/>
      <c r="B39" s="46">
        <v>6615</v>
      </c>
      <c r="C39" s="54"/>
      <c r="D39" s="54" t="s">
        <v>27</v>
      </c>
      <c r="E39" s="55">
        <v>2205</v>
      </c>
      <c r="F39" s="55">
        <v>2124</v>
      </c>
      <c r="G39" s="55">
        <v>2124</v>
      </c>
      <c r="H39" s="55"/>
      <c r="I39" s="55"/>
      <c r="J39" s="55"/>
    </row>
    <row r="40" spans="1:10" ht="15.75" customHeight="1" x14ac:dyDescent="0.35">
      <c r="A40" s="46"/>
      <c r="B40" s="46"/>
      <c r="C40" s="73">
        <v>61</v>
      </c>
      <c r="D40" s="73" t="s">
        <v>112</v>
      </c>
      <c r="E40" s="74">
        <f>E42</f>
        <v>504</v>
      </c>
      <c r="F40" s="74">
        <f t="shared" ref="F40:G40" si="11">F42</f>
        <v>664</v>
      </c>
      <c r="G40" s="74">
        <f t="shared" si="11"/>
        <v>600</v>
      </c>
      <c r="H40" s="74"/>
      <c r="I40" s="74">
        <v>600</v>
      </c>
      <c r="J40" s="74">
        <v>600</v>
      </c>
    </row>
    <row r="41" spans="1:10" ht="15.75" customHeight="1" x14ac:dyDescent="0.35">
      <c r="A41" s="46"/>
      <c r="B41" s="75">
        <v>663</v>
      </c>
      <c r="C41" s="76"/>
      <c r="D41" s="76" t="s">
        <v>176</v>
      </c>
      <c r="E41" s="77">
        <f>E42</f>
        <v>504</v>
      </c>
      <c r="F41" s="77">
        <f t="shared" ref="F41:G41" si="12">F42</f>
        <v>664</v>
      </c>
      <c r="G41" s="77">
        <f t="shared" si="12"/>
        <v>600</v>
      </c>
      <c r="H41" s="77"/>
      <c r="I41" s="77"/>
      <c r="J41" s="77"/>
    </row>
    <row r="42" spans="1:10" ht="15.75" customHeight="1" x14ac:dyDescent="0.35">
      <c r="A42" s="46"/>
      <c r="B42" s="46">
        <v>6631</v>
      </c>
      <c r="C42" s="54"/>
      <c r="D42" s="54" t="s">
        <v>113</v>
      </c>
      <c r="E42" s="55">
        <v>504</v>
      </c>
      <c r="F42" s="55">
        <v>664</v>
      </c>
      <c r="G42" s="55">
        <v>600</v>
      </c>
      <c r="H42" s="55"/>
      <c r="I42" s="55"/>
      <c r="J42" s="55"/>
    </row>
    <row r="43" spans="1:10" ht="25.5" customHeight="1" x14ac:dyDescent="0.35">
      <c r="A43" s="46"/>
      <c r="B43" s="69">
        <v>67</v>
      </c>
      <c r="C43" s="70"/>
      <c r="D43" s="44" t="s">
        <v>29</v>
      </c>
      <c r="E43" s="45">
        <f>SUM(E44,E47)</f>
        <v>44259</v>
      </c>
      <c r="F43" s="45">
        <f t="shared" ref="F43" si="13">SUM(F44,F47)</f>
        <v>59991</v>
      </c>
      <c r="G43" s="45">
        <f>SUM(G44,G47)</f>
        <v>59753</v>
      </c>
      <c r="H43" s="45"/>
      <c r="I43" s="45">
        <v>61544</v>
      </c>
      <c r="J43" s="45">
        <v>61544</v>
      </c>
    </row>
    <row r="44" spans="1:10" ht="30.75" customHeight="1" x14ac:dyDescent="0.35">
      <c r="A44" s="46"/>
      <c r="B44" s="46"/>
      <c r="C44" s="73">
        <v>11</v>
      </c>
      <c r="D44" s="78" t="s">
        <v>30</v>
      </c>
      <c r="E44" s="74">
        <f>E45</f>
        <v>1716</v>
      </c>
      <c r="F44" s="74">
        <f t="shared" ref="F44:G45" si="14">F45</f>
        <v>1593</v>
      </c>
      <c r="G44" s="74">
        <v>953</v>
      </c>
      <c r="H44" s="74"/>
      <c r="I44" s="74">
        <v>980</v>
      </c>
      <c r="J44" s="74">
        <v>980</v>
      </c>
    </row>
    <row r="45" spans="1:10" ht="30.75" customHeight="1" x14ac:dyDescent="0.35">
      <c r="A45" s="46"/>
      <c r="B45" s="46">
        <v>671</v>
      </c>
      <c r="C45" s="67"/>
      <c r="D45" s="79" t="s">
        <v>177</v>
      </c>
      <c r="E45" s="68">
        <f>E46</f>
        <v>1716</v>
      </c>
      <c r="F45" s="68">
        <f t="shared" si="14"/>
        <v>1593</v>
      </c>
      <c r="G45" s="68">
        <f t="shared" si="14"/>
        <v>953</v>
      </c>
      <c r="H45" s="68"/>
      <c r="I45" s="68"/>
      <c r="J45" s="68"/>
    </row>
    <row r="46" spans="1:10" ht="24" customHeight="1" x14ac:dyDescent="0.35">
      <c r="A46" s="46"/>
      <c r="B46" s="46">
        <v>6711</v>
      </c>
      <c r="C46" s="54"/>
      <c r="D46" s="80" t="s">
        <v>249</v>
      </c>
      <c r="E46" s="55">
        <v>1716</v>
      </c>
      <c r="F46" s="55">
        <v>1593</v>
      </c>
      <c r="G46" s="55">
        <v>953</v>
      </c>
      <c r="H46" s="55"/>
      <c r="I46" s="55"/>
      <c r="J46" s="55"/>
    </row>
    <row r="47" spans="1:10" ht="15.75" customHeight="1" x14ac:dyDescent="0.35">
      <c r="A47" s="46"/>
      <c r="B47" s="46"/>
      <c r="C47" s="73">
        <v>44</v>
      </c>
      <c r="D47" s="81" t="s">
        <v>31</v>
      </c>
      <c r="E47" s="74">
        <f>E48</f>
        <v>42543</v>
      </c>
      <c r="F47" s="74">
        <f t="shared" ref="F47:G48" si="15">F48</f>
        <v>58398</v>
      </c>
      <c r="G47" s="74">
        <f t="shared" si="15"/>
        <v>58800</v>
      </c>
      <c r="H47" s="74"/>
      <c r="I47" s="74">
        <v>60564</v>
      </c>
      <c r="J47" s="74">
        <v>60564</v>
      </c>
    </row>
    <row r="48" spans="1:10" ht="23.25" customHeight="1" x14ac:dyDescent="0.35">
      <c r="A48" s="46"/>
      <c r="B48" s="46">
        <v>671</v>
      </c>
      <c r="C48" s="67"/>
      <c r="D48" s="79" t="s">
        <v>177</v>
      </c>
      <c r="E48" s="68">
        <f>E49</f>
        <v>42543</v>
      </c>
      <c r="F48" s="68">
        <f t="shared" si="15"/>
        <v>58398</v>
      </c>
      <c r="G48" s="68">
        <v>58800</v>
      </c>
      <c r="H48" s="68"/>
      <c r="I48" s="68"/>
      <c r="J48" s="68"/>
    </row>
    <row r="49" spans="1:10" ht="25.5" customHeight="1" x14ac:dyDescent="0.35">
      <c r="A49" s="46"/>
      <c r="B49" s="46">
        <v>6711</v>
      </c>
      <c r="C49" s="54"/>
      <c r="D49" s="80" t="s">
        <v>250</v>
      </c>
      <c r="E49" s="55">
        <v>42543</v>
      </c>
      <c r="F49" s="55">
        <v>58398</v>
      </c>
      <c r="G49" s="55">
        <v>58800</v>
      </c>
      <c r="H49" s="55"/>
      <c r="I49" s="55"/>
      <c r="J49" s="55"/>
    </row>
    <row r="50" spans="1:10" ht="24" customHeight="1" x14ac:dyDescent="0.35">
      <c r="A50" s="82">
        <v>7</v>
      </c>
      <c r="B50" s="82"/>
      <c r="C50" s="82"/>
      <c r="D50" s="83" t="s">
        <v>32</v>
      </c>
      <c r="E50" s="42"/>
      <c r="F50" s="42"/>
      <c r="G50" s="42"/>
      <c r="H50" s="42"/>
      <c r="I50" s="42"/>
      <c r="J50" s="42"/>
    </row>
    <row r="51" spans="1:10" ht="24" customHeight="1" x14ac:dyDescent="0.35">
      <c r="A51" s="80"/>
      <c r="B51" s="44">
        <v>72</v>
      </c>
      <c r="C51" s="44"/>
      <c r="D51" s="84" t="s">
        <v>33</v>
      </c>
      <c r="E51" s="45"/>
      <c r="F51" s="45"/>
      <c r="G51" s="45"/>
      <c r="H51" s="45"/>
      <c r="I51" s="85"/>
      <c r="J51" s="85"/>
    </row>
    <row r="52" spans="1:10" ht="27.75" customHeight="1" x14ac:dyDescent="0.35">
      <c r="A52" s="80"/>
      <c r="B52" s="80"/>
      <c r="C52" s="54">
        <v>11</v>
      </c>
      <c r="D52" s="54" t="s">
        <v>34</v>
      </c>
      <c r="E52" s="55"/>
      <c r="F52" s="55"/>
      <c r="G52" s="55"/>
      <c r="H52" s="55"/>
      <c r="I52" s="86"/>
      <c r="J52" s="86"/>
    </row>
    <row r="53" spans="1:10" ht="27.75" customHeight="1" x14ac:dyDescent="0.35">
      <c r="A53" s="80"/>
      <c r="B53" s="80"/>
      <c r="C53" s="54"/>
      <c r="D53" s="54"/>
      <c r="E53" s="55"/>
      <c r="F53" s="55"/>
      <c r="G53" s="55"/>
      <c r="H53" s="55"/>
      <c r="I53" s="86"/>
      <c r="J53" s="86"/>
    </row>
    <row r="54" spans="1:10" ht="27.75" customHeight="1" x14ac:dyDescent="0.35">
      <c r="A54" s="315"/>
      <c r="B54" s="315"/>
      <c r="C54" s="316"/>
      <c r="D54" s="316"/>
      <c r="E54" s="317"/>
      <c r="F54" s="317"/>
      <c r="G54" s="317"/>
      <c r="H54" s="317"/>
      <c r="I54" s="318"/>
      <c r="J54" s="318"/>
    </row>
    <row r="55" spans="1:10" ht="30.75" customHeight="1" x14ac:dyDescent="0.35">
      <c r="A55" s="87"/>
      <c r="B55" s="87"/>
      <c r="C55" s="87"/>
      <c r="D55" s="87"/>
      <c r="E55" s="88"/>
      <c r="F55" s="88"/>
      <c r="G55" s="88"/>
      <c r="H55" s="88"/>
      <c r="I55" s="88"/>
      <c r="J55" s="88"/>
    </row>
    <row r="56" spans="1:10" ht="15.75" customHeight="1" x14ac:dyDescent="0.35">
      <c r="A56" s="347" t="s">
        <v>35</v>
      </c>
      <c r="B56" s="347"/>
      <c r="C56" s="347"/>
      <c r="D56" s="347"/>
      <c r="E56" s="347"/>
      <c r="F56" s="347"/>
      <c r="G56" s="347"/>
      <c r="H56" s="347"/>
      <c r="I56" s="347"/>
      <c r="J56" s="347"/>
    </row>
    <row r="57" spans="1:10" ht="15.75" customHeight="1" x14ac:dyDescent="0.35">
      <c r="A57" s="33"/>
      <c r="B57" s="33"/>
      <c r="C57" s="33"/>
      <c r="D57" s="33"/>
      <c r="E57" s="34"/>
      <c r="F57" s="34"/>
      <c r="G57" s="34"/>
      <c r="H57" s="34"/>
      <c r="I57" s="35"/>
      <c r="J57" s="35"/>
    </row>
    <row r="58" spans="1:10" ht="25.5" customHeight="1" x14ac:dyDescent="0.35">
      <c r="A58" s="37" t="s">
        <v>15</v>
      </c>
      <c r="B58" s="38" t="s">
        <v>16</v>
      </c>
      <c r="C58" s="38" t="s">
        <v>17</v>
      </c>
      <c r="D58" s="38" t="s">
        <v>36</v>
      </c>
      <c r="E58" s="40" t="s">
        <v>162</v>
      </c>
      <c r="F58" s="40" t="s">
        <v>163</v>
      </c>
      <c r="G58" s="40" t="s">
        <v>186</v>
      </c>
      <c r="H58" s="40"/>
      <c r="I58" s="40" t="s">
        <v>3</v>
      </c>
      <c r="J58" s="40" t="s">
        <v>158</v>
      </c>
    </row>
    <row r="59" spans="1:10" ht="15.75" customHeight="1" x14ac:dyDescent="0.35">
      <c r="A59" s="41">
        <v>3</v>
      </c>
      <c r="B59" s="41"/>
      <c r="C59" s="41"/>
      <c r="D59" s="41" t="s">
        <v>37</v>
      </c>
      <c r="E59" s="89">
        <f>SUM(E60,E85,E181,E193)</f>
        <v>852555</v>
      </c>
      <c r="F59" s="89">
        <f>SUM(F60,F85,F181,F193)</f>
        <v>780676</v>
      </c>
      <c r="G59" s="89">
        <f>SUM(G60,G85,G181,G192,G196)</f>
        <v>981388</v>
      </c>
      <c r="H59" s="89">
        <v>1249809</v>
      </c>
      <c r="I59" s="89">
        <f>SUM(I60,I85,I181,I192,I196)</f>
        <v>1010834</v>
      </c>
      <c r="J59" s="89">
        <f>SUM(J60,J85,J181,J192,J196)</f>
        <v>1010834</v>
      </c>
    </row>
    <row r="60" spans="1:10" ht="21" customHeight="1" x14ac:dyDescent="0.35">
      <c r="A60" s="90"/>
      <c r="B60" s="44">
        <v>31</v>
      </c>
      <c r="C60" s="44"/>
      <c r="D60" s="44" t="s">
        <v>38</v>
      </c>
      <c r="E60" s="45">
        <f>SUM(E61,E68,E78)</f>
        <v>719867</v>
      </c>
      <c r="F60" s="45">
        <f>SUM(F61,F68,F78)</f>
        <v>663813</v>
      </c>
      <c r="G60" s="45">
        <f>SUM(G61,G68,G78)</f>
        <v>825084</v>
      </c>
      <c r="H60" s="45"/>
      <c r="I60" s="45">
        <v>849837</v>
      </c>
      <c r="J60" s="45">
        <v>849837</v>
      </c>
    </row>
    <row r="61" spans="1:10" ht="15.75" customHeight="1" x14ac:dyDescent="0.35">
      <c r="A61" s="90"/>
      <c r="B61" s="91"/>
      <c r="C61" s="92">
        <v>11</v>
      </c>
      <c r="D61" s="92" t="s">
        <v>39</v>
      </c>
      <c r="E61" s="48">
        <f>SUM(E62,E64,E66)</f>
        <v>1716</v>
      </c>
      <c r="F61" s="48">
        <v>1593</v>
      </c>
      <c r="G61" s="48">
        <f t="shared" ref="G61" si="16">SUM(G62,G64,G66)</f>
        <v>953</v>
      </c>
      <c r="H61" s="48"/>
      <c r="I61" s="48">
        <v>980</v>
      </c>
      <c r="J61" s="48">
        <v>980</v>
      </c>
    </row>
    <row r="62" spans="1:10" ht="15.75" customHeight="1" x14ac:dyDescent="0.35">
      <c r="A62" s="90"/>
      <c r="B62" s="59">
        <v>311</v>
      </c>
      <c r="C62" s="60"/>
      <c r="D62" s="60" t="s">
        <v>42</v>
      </c>
      <c r="E62" s="61">
        <f>E63</f>
        <v>1459</v>
      </c>
      <c r="F62" s="61">
        <f>F63</f>
        <v>1367</v>
      </c>
      <c r="G62" s="61">
        <f>G63</f>
        <v>767</v>
      </c>
      <c r="H62" s="61"/>
      <c r="I62" s="61"/>
      <c r="J62" s="61"/>
    </row>
    <row r="63" spans="1:10" ht="15.75" customHeight="1" x14ac:dyDescent="0.35">
      <c r="A63" s="90"/>
      <c r="B63" s="94">
        <v>3111</v>
      </c>
      <c r="C63" s="95"/>
      <c r="D63" s="95" t="s">
        <v>43</v>
      </c>
      <c r="E63" s="96">
        <v>1459</v>
      </c>
      <c r="F63" s="96">
        <v>1367</v>
      </c>
      <c r="G63" s="96">
        <v>767</v>
      </c>
      <c r="H63" s="96"/>
      <c r="I63" s="96"/>
      <c r="J63" s="96"/>
    </row>
    <row r="64" spans="1:10" ht="15.75" customHeight="1" x14ac:dyDescent="0.35">
      <c r="A64" s="90"/>
      <c r="B64" s="93">
        <v>312</v>
      </c>
      <c r="C64" s="93"/>
      <c r="D64" s="60" t="s">
        <v>40</v>
      </c>
      <c r="E64" s="61">
        <f>E65</f>
        <v>10</v>
      </c>
      <c r="F64" s="61">
        <f t="shared" ref="F64:G64" si="17">F65</f>
        <v>0</v>
      </c>
      <c r="G64" s="61">
        <f t="shared" si="17"/>
        <v>60</v>
      </c>
      <c r="H64" s="61"/>
      <c r="I64" s="61"/>
      <c r="J64" s="61"/>
    </row>
    <row r="65" spans="1:27" ht="15.75" customHeight="1" x14ac:dyDescent="0.35">
      <c r="A65" s="90"/>
      <c r="B65" s="94">
        <v>3121</v>
      </c>
      <c r="C65" s="95"/>
      <c r="D65" s="95" t="s">
        <v>40</v>
      </c>
      <c r="E65" s="96">
        <v>10</v>
      </c>
      <c r="F65" s="96"/>
      <c r="G65" s="96">
        <v>60</v>
      </c>
      <c r="H65" s="96"/>
      <c r="I65" s="96"/>
      <c r="J65" s="96"/>
    </row>
    <row r="66" spans="1:27" ht="15.75" customHeight="1" x14ac:dyDescent="0.35">
      <c r="A66" s="90"/>
      <c r="B66" s="59">
        <v>313</v>
      </c>
      <c r="C66" s="60"/>
      <c r="D66" s="60" t="s">
        <v>46</v>
      </c>
      <c r="E66" s="61">
        <f>E67</f>
        <v>247</v>
      </c>
      <c r="F66" s="61">
        <f>F67</f>
        <v>226</v>
      </c>
      <c r="G66" s="61">
        <f t="shared" ref="G66" si="18">G67</f>
        <v>126</v>
      </c>
      <c r="H66" s="61"/>
      <c r="I66" s="61"/>
      <c r="J66" s="61"/>
    </row>
    <row r="67" spans="1:27" ht="15.75" customHeight="1" x14ac:dyDescent="0.35">
      <c r="A67" s="90"/>
      <c r="B67" s="94">
        <v>3132</v>
      </c>
      <c r="C67" s="95"/>
      <c r="D67" s="97" t="s">
        <v>47</v>
      </c>
      <c r="E67" s="96">
        <v>247</v>
      </c>
      <c r="F67" s="96">
        <v>226</v>
      </c>
      <c r="G67" s="96">
        <v>126</v>
      </c>
      <c r="H67" s="96"/>
      <c r="I67" s="96"/>
      <c r="J67" s="96"/>
    </row>
    <row r="68" spans="1:27" ht="15.75" customHeight="1" x14ac:dyDescent="0.35">
      <c r="A68" s="90"/>
      <c r="B68" s="90"/>
      <c r="C68" s="92">
        <v>52</v>
      </c>
      <c r="D68" s="92" t="s">
        <v>41</v>
      </c>
      <c r="E68" s="48">
        <f>SUM(E69,E73,E75)</f>
        <v>712380</v>
      </c>
      <c r="F68" s="48">
        <f t="shared" ref="F68:G68" si="19">SUM(F69,F73,F75)</f>
        <v>656380</v>
      </c>
      <c r="G68" s="48">
        <f t="shared" si="19"/>
        <v>815550</v>
      </c>
      <c r="H68" s="48"/>
      <c r="I68" s="48">
        <v>840000</v>
      </c>
      <c r="J68" s="48">
        <v>840000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5.75" customHeight="1" x14ac:dyDescent="0.35">
      <c r="A69" s="90"/>
      <c r="B69" s="59">
        <v>311</v>
      </c>
      <c r="C69" s="60"/>
      <c r="D69" s="60" t="s">
        <v>42</v>
      </c>
      <c r="E69" s="61">
        <f>SUM(E70:E72)</f>
        <v>587800</v>
      </c>
      <c r="F69" s="61">
        <f t="shared" ref="F69:G69" si="20">SUM(F70:F72)</f>
        <v>544892</v>
      </c>
      <c r="G69" s="61">
        <f t="shared" si="20"/>
        <v>670000</v>
      </c>
      <c r="H69" s="61"/>
      <c r="I69" s="61"/>
      <c r="J69" s="61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5.75" customHeight="1" x14ac:dyDescent="0.35">
      <c r="A70" s="90"/>
      <c r="B70" s="94">
        <v>3111</v>
      </c>
      <c r="C70" s="95"/>
      <c r="D70" s="95" t="s">
        <v>43</v>
      </c>
      <c r="E70" s="96">
        <v>570955</v>
      </c>
      <c r="F70" s="96">
        <v>540047</v>
      </c>
      <c r="G70" s="96">
        <v>656000</v>
      </c>
      <c r="H70" s="96"/>
      <c r="I70" s="96"/>
      <c r="J70" s="96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5.75" customHeight="1" x14ac:dyDescent="0.35">
      <c r="A71" s="90"/>
      <c r="B71" s="94">
        <v>3113</v>
      </c>
      <c r="C71" s="95"/>
      <c r="D71" s="95" t="s">
        <v>44</v>
      </c>
      <c r="E71" s="96">
        <v>14258</v>
      </c>
      <c r="F71" s="96">
        <v>3451</v>
      </c>
      <c r="G71" s="96">
        <v>11000</v>
      </c>
      <c r="H71" s="96"/>
      <c r="I71" s="96"/>
      <c r="J71" s="96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5.75" customHeight="1" x14ac:dyDescent="0.35">
      <c r="A72" s="90"/>
      <c r="B72" s="94">
        <v>3114</v>
      </c>
      <c r="C72" s="95"/>
      <c r="D72" s="95" t="s">
        <v>45</v>
      </c>
      <c r="E72" s="96">
        <v>2587</v>
      </c>
      <c r="F72" s="96">
        <v>1394</v>
      </c>
      <c r="G72" s="96">
        <v>3000</v>
      </c>
      <c r="H72" s="96"/>
      <c r="I72" s="96"/>
      <c r="J72" s="9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customHeight="1" x14ac:dyDescent="0.35">
      <c r="A73" s="90"/>
      <c r="B73" s="59">
        <v>312</v>
      </c>
      <c r="C73" s="60"/>
      <c r="D73" s="60" t="s">
        <v>40</v>
      </c>
      <c r="E73" s="61">
        <f>E74</f>
        <v>27593</v>
      </c>
      <c r="F73" s="61">
        <f t="shared" ref="F73:G73" si="21">F74</f>
        <v>22696</v>
      </c>
      <c r="G73" s="61">
        <f t="shared" si="21"/>
        <v>35000</v>
      </c>
      <c r="H73" s="61"/>
      <c r="I73" s="61"/>
      <c r="J73" s="61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 x14ac:dyDescent="0.35">
      <c r="A74" s="90"/>
      <c r="B74" s="94">
        <v>3121</v>
      </c>
      <c r="C74" s="95"/>
      <c r="D74" s="95" t="s">
        <v>40</v>
      </c>
      <c r="E74" s="96">
        <v>27593</v>
      </c>
      <c r="F74" s="96">
        <v>22696</v>
      </c>
      <c r="G74" s="96">
        <v>35000</v>
      </c>
      <c r="H74" s="96"/>
      <c r="I74" s="96"/>
      <c r="J74" s="9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customHeight="1" x14ac:dyDescent="0.35">
      <c r="A75" s="90"/>
      <c r="B75" s="59">
        <v>313</v>
      </c>
      <c r="C75" s="60"/>
      <c r="D75" s="60" t="s">
        <v>46</v>
      </c>
      <c r="E75" s="61">
        <f>SUM(E76:E77)</f>
        <v>96987</v>
      </c>
      <c r="F75" s="61">
        <f t="shared" ref="F75:G75" si="22">F76</f>
        <v>88792</v>
      </c>
      <c r="G75" s="61">
        <f t="shared" si="22"/>
        <v>110550</v>
      </c>
      <c r="H75" s="61"/>
      <c r="I75" s="61"/>
      <c r="J75" s="61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28.5" customHeight="1" x14ac:dyDescent="0.35">
      <c r="A76" s="90"/>
      <c r="B76" s="94">
        <v>3132</v>
      </c>
      <c r="C76" s="95"/>
      <c r="D76" s="97" t="s">
        <v>47</v>
      </c>
      <c r="E76" s="96">
        <v>96987</v>
      </c>
      <c r="F76" s="96">
        <v>88792</v>
      </c>
      <c r="G76" s="96">
        <v>110550</v>
      </c>
      <c r="H76" s="96"/>
      <c r="I76" s="96"/>
      <c r="J76" s="96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28.5" customHeight="1" x14ac:dyDescent="0.35">
      <c r="A77" s="90"/>
      <c r="B77" s="94">
        <v>3133</v>
      </c>
      <c r="C77" s="95"/>
      <c r="D77" s="97" t="s">
        <v>178</v>
      </c>
      <c r="E77" s="96"/>
      <c r="F77" s="96"/>
      <c r="G77" s="96">
        <v>0</v>
      </c>
      <c r="H77" s="96"/>
      <c r="I77" s="96"/>
      <c r="J77" s="96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5.75" customHeight="1" x14ac:dyDescent="0.35">
      <c r="A78" s="43"/>
      <c r="B78" s="46"/>
      <c r="C78" s="47">
        <v>51</v>
      </c>
      <c r="D78" s="98" t="s">
        <v>48</v>
      </c>
      <c r="E78" s="48">
        <f>SUM(E79,E81,E83)</f>
        <v>5771</v>
      </c>
      <c r="F78" s="48">
        <f>SUM(F79,F81,F83)</f>
        <v>5840</v>
      </c>
      <c r="G78" s="48">
        <f t="shared" ref="G78" si="23">SUM(G79,G81,G83)</f>
        <v>8581</v>
      </c>
      <c r="H78" s="48"/>
      <c r="I78" s="48">
        <v>8838</v>
      </c>
      <c r="J78" s="48">
        <v>8838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5.75" customHeight="1" x14ac:dyDescent="0.35">
      <c r="A79" s="90"/>
      <c r="B79" s="59">
        <v>311</v>
      </c>
      <c r="C79" s="60"/>
      <c r="D79" s="60" t="s">
        <v>42</v>
      </c>
      <c r="E79" s="61">
        <f>E80</f>
        <v>4786</v>
      </c>
      <c r="F79" s="61">
        <f>F80</f>
        <v>5013</v>
      </c>
      <c r="G79" s="61">
        <f>G80</f>
        <v>6902</v>
      </c>
      <c r="H79" s="61"/>
      <c r="I79" s="61"/>
      <c r="J79" s="61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 x14ac:dyDescent="0.35">
      <c r="A80" s="90"/>
      <c r="B80" s="94">
        <v>3111</v>
      </c>
      <c r="C80" s="95"/>
      <c r="D80" s="95" t="s">
        <v>49</v>
      </c>
      <c r="E80" s="96">
        <v>4786</v>
      </c>
      <c r="F80" s="96">
        <v>5013</v>
      </c>
      <c r="G80" s="96">
        <v>6902</v>
      </c>
      <c r="H80" s="96"/>
      <c r="I80" s="96"/>
      <c r="J80" s="96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5.75" customHeight="1" x14ac:dyDescent="0.35">
      <c r="A81" s="90"/>
      <c r="B81" s="59">
        <v>312</v>
      </c>
      <c r="C81" s="60"/>
      <c r="D81" s="60" t="s">
        <v>40</v>
      </c>
      <c r="E81" s="61">
        <f>E82</f>
        <v>189</v>
      </c>
      <c r="F81" s="61">
        <f>F82</f>
        <v>0</v>
      </c>
      <c r="G81" s="61">
        <f>G82</f>
        <v>540</v>
      </c>
      <c r="H81" s="61"/>
      <c r="I81" s="61"/>
      <c r="J81" s="61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20.25" customHeight="1" x14ac:dyDescent="0.35">
      <c r="A82" s="90"/>
      <c r="B82" s="94">
        <v>3121</v>
      </c>
      <c r="C82" s="95"/>
      <c r="D82" s="95" t="s">
        <v>40</v>
      </c>
      <c r="E82" s="96">
        <v>189</v>
      </c>
      <c r="F82" s="96"/>
      <c r="G82" s="96">
        <v>540</v>
      </c>
      <c r="H82" s="96"/>
      <c r="I82" s="96"/>
      <c r="J82" s="96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20.25" customHeight="1" x14ac:dyDescent="0.35">
      <c r="A83" s="90"/>
      <c r="B83" s="59">
        <v>313</v>
      </c>
      <c r="C83" s="60"/>
      <c r="D83" s="60" t="s">
        <v>46</v>
      </c>
      <c r="E83" s="61">
        <f>E84</f>
        <v>796</v>
      </c>
      <c r="F83" s="61">
        <f>F84</f>
        <v>827</v>
      </c>
      <c r="G83" s="61">
        <f>G84</f>
        <v>1139</v>
      </c>
      <c r="H83" s="61"/>
      <c r="I83" s="61"/>
      <c r="J83" s="61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30.75" customHeight="1" x14ac:dyDescent="0.35">
      <c r="A84" s="90"/>
      <c r="B84" s="94">
        <v>3132</v>
      </c>
      <c r="C84" s="95"/>
      <c r="D84" s="97" t="s">
        <v>47</v>
      </c>
      <c r="E84" s="96">
        <v>796</v>
      </c>
      <c r="F84" s="96">
        <v>827</v>
      </c>
      <c r="G84" s="96">
        <v>1139</v>
      </c>
      <c r="H84" s="96"/>
      <c r="I84" s="96"/>
      <c r="J84" s="96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5.75" customHeight="1" x14ac:dyDescent="0.35">
      <c r="A85" s="90"/>
      <c r="B85" s="44">
        <v>32</v>
      </c>
      <c r="C85" s="44"/>
      <c r="D85" s="44" t="s">
        <v>50</v>
      </c>
      <c r="E85" s="45">
        <f>SUM(E88,E89,E96,E106,E119,E147,E152,E157,E175)</f>
        <v>123001</v>
      </c>
      <c r="F85" s="45">
        <f>SUM(F88,F89,F96,F106,F119,F147,F152,F157,F175)</f>
        <v>108966</v>
      </c>
      <c r="G85" s="45">
        <f>SUM(G88,G89,G96,G106,G119,G147,G152,G157,G175)</f>
        <v>145604</v>
      </c>
      <c r="H85" s="45"/>
      <c r="I85" s="45">
        <v>149972</v>
      </c>
      <c r="J85" s="45">
        <v>149972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5.75" customHeight="1" x14ac:dyDescent="0.35">
      <c r="A86" s="90"/>
      <c r="B86" s="273"/>
      <c r="C86" s="99">
        <v>51</v>
      </c>
      <c r="D86" s="100" t="s">
        <v>179</v>
      </c>
      <c r="E86" s="101">
        <v>9047</v>
      </c>
      <c r="F86" s="101">
        <v>0</v>
      </c>
      <c r="G86" s="101"/>
      <c r="H86" s="101"/>
      <c r="I86" s="274"/>
      <c r="J86" s="274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5.75" customHeight="1" x14ac:dyDescent="0.35">
      <c r="A87" s="90"/>
      <c r="B87" s="102">
        <v>321</v>
      </c>
      <c r="C87" s="103"/>
      <c r="D87" s="104" t="s">
        <v>40</v>
      </c>
      <c r="E87" s="105">
        <v>9047</v>
      </c>
      <c r="F87" s="105">
        <v>0</v>
      </c>
      <c r="G87" s="105"/>
      <c r="H87" s="105"/>
      <c r="I87" s="105"/>
      <c r="J87" s="10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5.75" customHeight="1" x14ac:dyDescent="0.35">
      <c r="A88" s="90"/>
      <c r="B88" s="94">
        <v>3211</v>
      </c>
      <c r="C88" s="95"/>
      <c r="D88" s="97" t="s">
        <v>253</v>
      </c>
      <c r="E88" s="96">
        <v>9047</v>
      </c>
      <c r="F88" s="96">
        <v>0</v>
      </c>
      <c r="G88" s="96"/>
      <c r="H88" s="96"/>
      <c r="I88" s="96"/>
      <c r="J88" s="96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5.75" customHeight="1" x14ac:dyDescent="0.35">
      <c r="A89" s="90"/>
      <c r="B89" s="91"/>
      <c r="C89" s="92">
        <v>11</v>
      </c>
      <c r="D89" s="92" t="s">
        <v>39</v>
      </c>
      <c r="E89" s="48">
        <f>SUM(E92,E94)</f>
        <v>0</v>
      </c>
      <c r="F89" s="48">
        <f>SUM(F92,F94,F90)</f>
        <v>0</v>
      </c>
      <c r="G89" s="48">
        <f>SUM(G92,G94,G90)</f>
        <v>0</v>
      </c>
      <c r="H89" s="48"/>
      <c r="I89" s="48"/>
      <c r="J89" s="48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5.75" customHeight="1" x14ac:dyDescent="0.35">
      <c r="A90" s="90"/>
      <c r="B90" s="93">
        <v>321</v>
      </c>
      <c r="C90" s="93"/>
      <c r="D90" s="93" t="s">
        <v>60</v>
      </c>
      <c r="E90" s="61">
        <f>E91</f>
        <v>0</v>
      </c>
      <c r="F90" s="61">
        <f t="shared" ref="F90:G90" si="24">F91</f>
        <v>0</v>
      </c>
      <c r="G90" s="61">
        <f t="shared" si="24"/>
        <v>0</v>
      </c>
      <c r="H90" s="61"/>
      <c r="I90" s="61"/>
      <c r="J90" s="61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21" customHeight="1" x14ac:dyDescent="0.35">
      <c r="A91" s="90"/>
      <c r="B91" s="91">
        <v>3212</v>
      </c>
      <c r="C91" s="91"/>
      <c r="D91" s="91" t="s">
        <v>80</v>
      </c>
      <c r="E91" s="96"/>
      <c r="F91" s="96"/>
      <c r="G91" s="96"/>
      <c r="H91" s="96"/>
      <c r="I91" s="96"/>
      <c r="J91" s="96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5.75" customHeight="1" x14ac:dyDescent="0.35">
      <c r="A92" s="90"/>
      <c r="B92" s="93">
        <v>322</v>
      </c>
      <c r="C92" s="93"/>
      <c r="D92" s="93" t="s">
        <v>51</v>
      </c>
      <c r="E92" s="61">
        <f>SUM(E93:E93)</f>
        <v>0</v>
      </c>
      <c r="F92" s="61">
        <f t="shared" ref="F92" si="25">SUM(F93:F93)</f>
        <v>0</v>
      </c>
      <c r="G92" s="61">
        <f>SUM(G93)</f>
        <v>0</v>
      </c>
      <c r="H92" s="61"/>
      <c r="I92" s="61"/>
      <c r="J92" s="61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5.75" customHeight="1" x14ac:dyDescent="0.35">
      <c r="A93" s="90"/>
      <c r="B93" s="91">
        <v>3222</v>
      </c>
      <c r="C93" s="91"/>
      <c r="D93" s="91" t="s">
        <v>62</v>
      </c>
      <c r="E93" s="96"/>
      <c r="F93" s="96">
        <v>0</v>
      </c>
      <c r="G93" s="96"/>
      <c r="H93" s="96"/>
      <c r="I93" s="96"/>
      <c r="J93" s="96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5.75" customHeight="1" x14ac:dyDescent="0.35">
      <c r="A94" s="90"/>
      <c r="B94" s="93">
        <v>329</v>
      </c>
      <c r="C94" s="93"/>
      <c r="D94" s="93" t="s">
        <v>63</v>
      </c>
      <c r="E94" s="61">
        <f>SUM(E95)</f>
        <v>0</v>
      </c>
      <c r="F94" s="61">
        <f t="shared" ref="F94:G94" si="26">SUM(F95)</f>
        <v>0</v>
      </c>
      <c r="G94" s="61">
        <f t="shared" si="26"/>
        <v>0</v>
      </c>
      <c r="H94" s="61"/>
      <c r="I94" s="61"/>
      <c r="J94" s="61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5.75" customHeight="1" x14ac:dyDescent="0.35">
      <c r="A95" s="90"/>
      <c r="B95" s="91">
        <v>3291</v>
      </c>
      <c r="C95" s="91"/>
      <c r="D95" s="91" t="s">
        <v>180</v>
      </c>
      <c r="E95" s="96"/>
      <c r="F95" s="96">
        <v>0</v>
      </c>
      <c r="G95" s="96"/>
      <c r="H95" s="96"/>
      <c r="I95" s="96"/>
      <c r="J95" s="96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5.75" customHeight="1" x14ac:dyDescent="0.35">
      <c r="A96" s="90"/>
      <c r="B96" s="91"/>
      <c r="C96" s="92">
        <v>31</v>
      </c>
      <c r="D96" s="92" t="s">
        <v>28</v>
      </c>
      <c r="E96" s="48">
        <f>SUM(E97,E101)</f>
        <v>4280</v>
      </c>
      <c r="F96" s="48">
        <f t="shared" ref="F96:G96" si="27">SUM(F97,F101)</f>
        <v>2124</v>
      </c>
      <c r="G96" s="48">
        <f t="shared" si="27"/>
        <v>2124</v>
      </c>
      <c r="H96" s="48"/>
      <c r="I96" s="48">
        <v>2187</v>
      </c>
      <c r="J96" s="48">
        <v>2187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5.75" customHeight="1" x14ac:dyDescent="0.35">
      <c r="A97" s="90"/>
      <c r="B97" s="93">
        <v>322</v>
      </c>
      <c r="C97" s="93"/>
      <c r="D97" s="93" t="s">
        <v>51</v>
      </c>
      <c r="E97" s="61">
        <f>SUM(E98:E100)</f>
        <v>4280</v>
      </c>
      <c r="F97" s="61">
        <f t="shared" ref="F97:G97" si="28">SUM(F98:F100)</f>
        <v>2124</v>
      </c>
      <c r="G97" s="61">
        <f t="shared" si="28"/>
        <v>2124</v>
      </c>
      <c r="H97" s="61"/>
      <c r="I97" s="61"/>
      <c r="J97" s="61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24" customHeight="1" x14ac:dyDescent="0.35">
      <c r="A98" s="90"/>
      <c r="B98" s="91">
        <v>3221</v>
      </c>
      <c r="C98" s="91"/>
      <c r="D98" s="91" t="s">
        <v>52</v>
      </c>
      <c r="E98" s="96"/>
      <c r="F98" s="96"/>
      <c r="G98" s="96"/>
      <c r="H98" s="96"/>
      <c r="I98" s="96"/>
      <c r="J98" s="96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22.5" customHeight="1" x14ac:dyDescent="0.35">
      <c r="A99" s="90"/>
      <c r="B99" s="91">
        <v>3225</v>
      </c>
      <c r="C99" s="91"/>
      <c r="D99" s="91" t="s">
        <v>69</v>
      </c>
      <c r="E99" s="96">
        <v>4280</v>
      </c>
      <c r="F99" s="96">
        <v>2124</v>
      </c>
      <c r="G99" s="96">
        <v>2124</v>
      </c>
      <c r="H99" s="96"/>
      <c r="I99" s="96"/>
      <c r="J99" s="96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22.5" customHeight="1" x14ac:dyDescent="0.35">
      <c r="A100" s="90"/>
      <c r="B100" s="91">
        <v>3227</v>
      </c>
      <c r="C100" s="91"/>
      <c r="D100" s="91" t="s">
        <v>70</v>
      </c>
      <c r="E100" s="96"/>
      <c r="F100" s="96"/>
      <c r="G100" s="96"/>
      <c r="H100" s="96"/>
      <c r="I100" s="96"/>
      <c r="J100" s="96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5.75" customHeight="1" x14ac:dyDescent="0.35">
      <c r="A101" s="90"/>
      <c r="B101" s="93">
        <v>323</v>
      </c>
      <c r="C101" s="93"/>
      <c r="D101" s="93" t="s">
        <v>54</v>
      </c>
      <c r="E101" s="61">
        <f>SUM(E102:E105)</f>
        <v>0</v>
      </c>
      <c r="F101" s="61">
        <f t="shared" ref="F101:G101" si="29">SUM(F102:F105)</f>
        <v>0</v>
      </c>
      <c r="G101" s="61">
        <f t="shared" si="29"/>
        <v>0</v>
      </c>
      <c r="H101" s="61"/>
      <c r="I101" s="61"/>
      <c r="J101" s="61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.75" customHeight="1" x14ac:dyDescent="0.35">
      <c r="A102" s="90"/>
      <c r="B102" s="91">
        <v>3231</v>
      </c>
      <c r="C102" s="91"/>
      <c r="D102" s="91" t="s">
        <v>55</v>
      </c>
      <c r="E102" s="96"/>
      <c r="F102" s="96"/>
      <c r="G102" s="96"/>
      <c r="H102" s="96"/>
      <c r="I102" s="96"/>
      <c r="J102" s="96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25.5" customHeight="1" x14ac:dyDescent="0.35">
      <c r="A103" s="90"/>
      <c r="B103" s="91">
        <v>3232</v>
      </c>
      <c r="C103" s="91"/>
      <c r="D103" s="91" t="s">
        <v>56</v>
      </c>
      <c r="E103" s="96"/>
      <c r="F103" s="96"/>
      <c r="G103" s="96"/>
      <c r="H103" s="96"/>
      <c r="I103" s="96"/>
      <c r="J103" s="96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27" customHeight="1" x14ac:dyDescent="0.35">
      <c r="A104" s="90"/>
      <c r="B104" s="91">
        <v>3234</v>
      </c>
      <c r="C104" s="91"/>
      <c r="D104" s="91" t="s">
        <v>57</v>
      </c>
      <c r="E104" s="96"/>
      <c r="F104" s="96"/>
      <c r="G104" s="96"/>
      <c r="H104" s="96"/>
      <c r="I104" s="96"/>
      <c r="J104" s="96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24" customHeight="1" x14ac:dyDescent="0.35">
      <c r="A105" s="90"/>
      <c r="B105" s="91">
        <v>3237</v>
      </c>
      <c r="C105" s="91"/>
      <c r="D105" s="91" t="s">
        <v>58</v>
      </c>
      <c r="E105" s="96">
        <v>0</v>
      </c>
      <c r="F105" s="96"/>
      <c r="G105" s="96"/>
      <c r="H105" s="96"/>
      <c r="I105" s="96"/>
      <c r="J105" s="96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5.75" customHeight="1" x14ac:dyDescent="0.35">
      <c r="A106" s="90"/>
      <c r="B106" s="91"/>
      <c r="C106" s="92">
        <v>43</v>
      </c>
      <c r="D106" s="92" t="s">
        <v>59</v>
      </c>
      <c r="E106" s="48">
        <f>SUM(E116,E114,E112,E109,E107)</f>
        <v>30824</v>
      </c>
      <c r="F106" s="48">
        <f>SUM(F116,F114,F112,F109,F107)</f>
        <v>27209</v>
      </c>
      <c r="G106" s="48">
        <f>SUM(G116,G114,G112,G109,G107)</f>
        <v>7830</v>
      </c>
      <c r="H106" s="48"/>
      <c r="I106" s="48">
        <v>8000</v>
      </c>
      <c r="J106" s="48">
        <v>8000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5.75" customHeight="1" x14ac:dyDescent="0.35">
      <c r="A107" s="90"/>
      <c r="B107" s="106">
        <v>321</v>
      </c>
      <c r="C107" s="107"/>
      <c r="D107" s="107" t="s">
        <v>60</v>
      </c>
      <c r="E107" s="108">
        <f>E108</f>
        <v>0</v>
      </c>
      <c r="F107" s="108">
        <f t="shared" ref="F107:G107" si="30">F108</f>
        <v>0</v>
      </c>
      <c r="G107" s="108">
        <f t="shared" si="30"/>
        <v>0</v>
      </c>
      <c r="H107" s="108"/>
      <c r="I107" s="108"/>
      <c r="J107" s="108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23.25" customHeight="1" x14ac:dyDescent="0.35">
      <c r="A108" s="90"/>
      <c r="B108" s="109">
        <v>3211</v>
      </c>
      <c r="C108" s="110"/>
      <c r="D108" s="110" t="s">
        <v>61</v>
      </c>
      <c r="E108" s="53"/>
      <c r="F108" s="53"/>
      <c r="G108" s="53"/>
      <c r="H108" s="53"/>
      <c r="I108" s="53"/>
      <c r="J108" s="53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23.25" customHeight="1" x14ac:dyDescent="0.35">
      <c r="A109" s="90"/>
      <c r="B109" s="93">
        <v>322</v>
      </c>
      <c r="C109" s="93"/>
      <c r="D109" s="93" t="s">
        <v>51</v>
      </c>
      <c r="E109" s="61">
        <f>SUM(E111,E110)</f>
        <v>27961</v>
      </c>
      <c r="F109" s="61">
        <f t="shared" ref="F109:G109" si="31">SUM(F111,F110)</f>
        <v>20970</v>
      </c>
      <c r="G109" s="61">
        <f t="shared" si="31"/>
        <v>0</v>
      </c>
      <c r="H109" s="61"/>
      <c r="I109" s="61"/>
      <c r="J109" s="61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23.25" customHeight="1" x14ac:dyDescent="0.35">
      <c r="A110" s="90"/>
      <c r="B110" s="269">
        <v>3221</v>
      </c>
      <c r="C110" s="269"/>
      <c r="D110" s="269" t="s">
        <v>52</v>
      </c>
      <c r="E110" s="270">
        <v>689</v>
      </c>
      <c r="F110" s="270">
        <v>398</v>
      </c>
      <c r="G110" s="270"/>
      <c r="H110" s="270"/>
      <c r="I110" s="270"/>
      <c r="J110" s="270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23.25" customHeight="1" x14ac:dyDescent="0.35">
      <c r="A111" s="90"/>
      <c r="B111" s="91">
        <v>3222</v>
      </c>
      <c r="C111" s="91"/>
      <c r="D111" s="91" t="s">
        <v>62</v>
      </c>
      <c r="E111" s="96">
        <v>27272</v>
      </c>
      <c r="F111" s="96">
        <v>20572</v>
      </c>
      <c r="G111" s="96"/>
      <c r="H111" s="96"/>
      <c r="I111" s="96"/>
      <c r="J111" s="96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5.75" customHeight="1" x14ac:dyDescent="0.35">
      <c r="A112" s="90"/>
      <c r="B112" s="106">
        <v>322</v>
      </c>
      <c r="C112" s="106"/>
      <c r="D112" s="106" t="s">
        <v>252</v>
      </c>
      <c r="E112" s="105">
        <f>E113</f>
        <v>185</v>
      </c>
      <c r="F112" s="105">
        <f t="shared" ref="F112:G112" si="32">F113</f>
        <v>664</v>
      </c>
      <c r="G112" s="105">
        <f t="shared" si="32"/>
        <v>0</v>
      </c>
      <c r="H112" s="105"/>
      <c r="I112" s="105"/>
      <c r="J112" s="10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25.5" customHeight="1" x14ac:dyDescent="0.35">
      <c r="A113" s="90"/>
      <c r="B113" s="91">
        <v>3225</v>
      </c>
      <c r="C113" s="91"/>
      <c r="D113" s="91" t="s">
        <v>69</v>
      </c>
      <c r="E113" s="96">
        <v>185</v>
      </c>
      <c r="F113" s="96">
        <v>664</v>
      </c>
      <c r="G113" s="96"/>
      <c r="H113" s="96"/>
      <c r="I113" s="96"/>
      <c r="J113" s="96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25.5" customHeight="1" x14ac:dyDescent="0.35">
      <c r="A114" s="90"/>
      <c r="B114" s="93">
        <v>32</v>
      </c>
      <c r="C114" s="93"/>
      <c r="D114" s="93" t="s">
        <v>75</v>
      </c>
      <c r="E114" s="61">
        <f>E115</f>
        <v>1454</v>
      </c>
      <c r="F114" s="61">
        <f t="shared" ref="F114:G114" si="33">F115</f>
        <v>4911</v>
      </c>
      <c r="G114" s="61">
        <f t="shared" si="33"/>
        <v>7830</v>
      </c>
      <c r="H114" s="61"/>
      <c r="I114" s="61"/>
      <c r="J114" s="61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25.5" customHeight="1" x14ac:dyDescent="0.35">
      <c r="A115" s="90"/>
      <c r="B115" s="91">
        <v>3239</v>
      </c>
      <c r="C115" s="91"/>
      <c r="D115" s="91" t="s">
        <v>74</v>
      </c>
      <c r="E115" s="96">
        <v>1454</v>
      </c>
      <c r="F115" s="96">
        <v>4911</v>
      </c>
      <c r="G115" s="96">
        <v>7830</v>
      </c>
      <c r="H115" s="96"/>
      <c r="I115" s="96"/>
      <c r="J115" s="96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5.75" customHeight="1" x14ac:dyDescent="0.35">
      <c r="A116" s="90"/>
      <c r="B116" s="93">
        <v>329</v>
      </c>
      <c r="C116" s="93"/>
      <c r="D116" s="93" t="s">
        <v>63</v>
      </c>
      <c r="E116" s="61">
        <f>SUM(E117:E118)</f>
        <v>1224</v>
      </c>
      <c r="F116" s="61">
        <f t="shared" ref="F116:G116" si="34">SUM(F117:F118)</f>
        <v>664</v>
      </c>
      <c r="G116" s="61">
        <f t="shared" si="34"/>
        <v>0</v>
      </c>
      <c r="H116" s="61"/>
      <c r="I116" s="61"/>
      <c r="J116" s="61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5.75" customHeight="1" x14ac:dyDescent="0.35">
      <c r="A117" s="90"/>
      <c r="B117" s="91">
        <v>3291</v>
      </c>
      <c r="C117" s="91"/>
      <c r="D117" s="91" t="s">
        <v>64</v>
      </c>
      <c r="E117" s="96" t="s">
        <v>254</v>
      </c>
      <c r="F117" s="96"/>
      <c r="G117" s="96"/>
      <c r="H117" s="96"/>
      <c r="I117" s="96"/>
      <c r="J117" s="96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28.5" customHeight="1" x14ac:dyDescent="0.35">
      <c r="A118" s="90"/>
      <c r="B118" s="91">
        <v>3299</v>
      </c>
      <c r="C118" s="91"/>
      <c r="D118" s="91" t="s">
        <v>65</v>
      </c>
      <c r="E118" s="96">
        <v>1224</v>
      </c>
      <c r="F118" s="96">
        <v>664</v>
      </c>
      <c r="G118" s="96"/>
      <c r="H118" s="96"/>
      <c r="I118" s="96"/>
      <c r="J118" s="96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5.75" customHeight="1" x14ac:dyDescent="0.35">
      <c r="A119" s="94"/>
      <c r="B119" s="94">
        <v>32</v>
      </c>
      <c r="C119" s="47">
        <v>44</v>
      </c>
      <c r="D119" s="92" t="s">
        <v>31</v>
      </c>
      <c r="E119" s="48">
        <f>SUM(E120,E124,E131,E139,E141)</f>
        <v>43837</v>
      </c>
      <c r="F119" s="48">
        <f t="shared" ref="F119:G119" si="35">SUM(F120,F124,F131,F139,F141)</f>
        <v>55079</v>
      </c>
      <c r="G119" s="48">
        <f t="shared" si="35"/>
        <v>58100</v>
      </c>
      <c r="H119" s="48"/>
      <c r="I119" s="48">
        <v>59843</v>
      </c>
      <c r="J119" s="48">
        <v>59843</v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5.75" customHeight="1" x14ac:dyDescent="0.35">
      <c r="A120" s="94"/>
      <c r="B120" s="59">
        <v>321</v>
      </c>
      <c r="C120" s="60"/>
      <c r="D120" s="93" t="s">
        <v>60</v>
      </c>
      <c r="E120" s="61">
        <f>SUM(E121:E123)</f>
        <v>5727</v>
      </c>
      <c r="F120" s="61">
        <f t="shared" ref="F120:G120" si="36">SUM(F121:F123)</f>
        <v>6304</v>
      </c>
      <c r="G120" s="61">
        <f t="shared" si="36"/>
        <v>5800</v>
      </c>
      <c r="H120" s="61"/>
      <c r="I120" s="61"/>
      <c r="J120" s="61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.75" customHeight="1" x14ac:dyDescent="0.35">
      <c r="A121" s="94"/>
      <c r="B121" s="94">
        <v>3211</v>
      </c>
      <c r="C121" s="95"/>
      <c r="D121" s="91" t="s">
        <v>61</v>
      </c>
      <c r="E121" s="96">
        <v>4844</v>
      </c>
      <c r="F121" s="96">
        <v>4645</v>
      </c>
      <c r="G121" s="96">
        <v>4800</v>
      </c>
      <c r="H121" s="96"/>
      <c r="I121" s="96"/>
      <c r="J121" s="96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28.5" customHeight="1" x14ac:dyDescent="0.35">
      <c r="A122" s="94"/>
      <c r="B122" s="94">
        <v>3213</v>
      </c>
      <c r="C122" s="95"/>
      <c r="D122" s="91" t="s">
        <v>66</v>
      </c>
      <c r="E122" s="96">
        <v>305</v>
      </c>
      <c r="F122" s="96">
        <v>1327</v>
      </c>
      <c r="G122" s="96">
        <v>300</v>
      </c>
      <c r="H122" s="96"/>
      <c r="I122" s="96"/>
      <c r="J122" s="96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26.25" customHeight="1" x14ac:dyDescent="0.35">
      <c r="A123" s="94"/>
      <c r="B123" s="94">
        <v>3214</v>
      </c>
      <c r="C123" s="95"/>
      <c r="D123" s="91" t="s">
        <v>67</v>
      </c>
      <c r="E123" s="96">
        <v>578</v>
      </c>
      <c r="F123" s="96">
        <v>332</v>
      </c>
      <c r="G123" s="96">
        <v>700</v>
      </c>
      <c r="H123" s="96"/>
      <c r="I123" s="96"/>
      <c r="J123" s="96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.75" customHeight="1" x14ac:dyDescent="0.35">
      <c r="A124" s="94"/>
      <c r="B124" s="59">
        <v>322</v>
      </c>
      <c r="C124" s="60"/>
      <c r="D124" s="93" t="s">
        <v>51</v>
      </c>
      <c r="E124" s="61">
        <f>SUM(E125:E130)</f>
        <v>24770</v>
      </c>
      <c r="F124" s="61">
        <f t="shared" ref="F124:G124" si="37">SUM(F125:F130)</f>
        <v>33644</v>
      </c>
      <c r="G124" s="61">
        <f t="shared" si="37"/>
        <v>30227</v>
      </c>
      <c r="H124" s="61"/>
      <c r="I124" s="61"/>
      <c r="J124" s="61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2.75" customHeight="1" x14ac:dyDescent="0.35">
      <c r="A125" s="94"/>
      <c r="B125" s="94">
        <v>3221</v>
      </c>
      <c r="C125" s="95"/>
      <c r="D125" s="91" t="s">
        <v>52</v>
      </c>
      <c r="E125" s="96">
        <v>7364</v>
      </c>
      <c r="F125" s="96">
        <v>8760</v>
      </c>
      <c r="G125" s="96">
        <v>6000</v>
      </c>
      <c r="H125" s="96"/>
      <c r="I125" s="96"/>
      <c r="J125" s="96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5.75" customHeight="1" x14ac:dyDescent="0.35">
      <c r="A126" s="94"/>
      <c r="B126" s="94">
        <v>3222</v>
      </c>
      <c r="C126" s="95"/>
      <c r="D126" s="91" t="s">
        <v>62</v>
      </c>
      <c r="E126" s="96"/>
      <c r="F126" s="96"/>
      <c r="G126" s="96"/>
      <c r="H126" s="96"/>
      <c r="I126" s="96"/>
      <c r="J126" s="96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5.75" customHeight="1" x14ac:dyDescent="0.35">
      <c r="A127" s="94"/>
      <c r="B127" s="94">
        <v>3223</v>
      </c>
      <c r="C127" s="95"/>
      <c r="D127" s="91" t="s">
        <v>68</v>
      </c>
      <c r="E127" s="96">
        <v>12606</v>
      </c>
      <c r="F127" s="96">
        <v>16590</v>
      </c>
      <c r="G127" s="96">
        <v>18000</v>
      </c>
      <c r="H127" s="96"/>
      <c r="I127" s="96"/>
      <c r="J127" s="96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26.25" customHeight="1" x14ac:dyDescent="0.35">
      <c r="A128" s="94"/>
      <c r="B128" s="94">
        <v>3224</v>
      </c>
      <c r="C128" s="95"/>
      <c r="D128" s="91" t="s">
        <v>53</v>
      </c>
      <c r="E128" s="96">
        <v>1565</v>
      </c>
      <c r="F128" s="96">
        <v>3451</v>
      </c>
      <c r="G128" s="96">
        <v>3400</v>
      </c>
      <c r="H128" s="96"/>
      <c r="I128" s="96"/>
      <c r="J128" s="96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5.75" customHeight="1" x14ac:dyDescent="0.35">
      <c r="A129" s="94"/>
      <c r="B129" s="94">
        <v>3225</v>
      </c>
      <c r="C129" s="95"/>
      <c r="D129" s="91" t="s">
        <v>69</v>
      </c>
      <c r="E129" s="96">
        <v>3235</v>
      </c>
      <c r="F129" s="96">
        <v>4047</v>
      </c>
      <c r="G129" s="96">
        <v>2327</v>
      </c>
      <c r="H129" s="96"/>
      <c r="I129" s="96"/>
      <c r="J129" s="96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24" customHeight="1" x14ac:dyDescent="0.35">
      <c r="A130" s="94"/>
      <c r="B130" s="94">
        <v>3227</v>
      </c>
      <c r="C130" s="95"/>
      <c r="D130" s="91" t="s">
        <v>70</v>
      </c>
      <c r="E130" s="96"/>
      <c r="F130" s="96">
        <v>796</v>
      </c>
      <c r="G130" s="96">
        <v>500</v>
      </c>
      <c r="H130" s="96"/>
      <c r="I130" s="96"/>
      <c r="J130" s="96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5.75" customHeight="1" x14ac:dyDescent="0.35">
      <c r="A131" s="94"/>
      <c r="B131" s="59">
        <v>323</v>
      </c>
      <c r="C131" s="60"/>
      <c r="D131" s="93" t="s">
        <v>54</v>
      </c>
      <c r="E131" s="61">
        <f>SUM(E132:E138)</f>
        <v>11868</v>
      </c>
      <c r="F131" s="61">
        <f t="shared" ref="F131:G131" si="38">SUM(F132:F138)</f>
        <v>13073</v>
      </c>
      <c r="G131" s="61">
        <f t="shared" si="38"/>
        <v>19073</v>
      </c>
      <c r="H131" s="61"/>
      <c r="I131" s="61"/>
      <c r="J131" s="61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5.75" customHeight="1" x14ac:dyDescent="0.35">
      <c r="A132" s="90"/>
      <c r="B132" s="94">
        <v>3231</v>
      </c>
      <c r="C132" s="95"/>
      <c r="D132" s="91" t="s">
        <v>55</v>
      </c>
      <c r="E132" s="96">
        <v>1503</v>
      </c>
      <c r="F132" s="96">
        <v>1327</v>
      </c>
      <c r="G132" s="96">
        <v>1800</v>
      </c>
      <c r="H132" s="96"/>
      <c r="I132" s="96"/>
      <c r="J132" s="96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25.5" customHeight="1" x14ac:dyDescent="0.35">
      <c r="A133" s="90"/>
      <c r="B133" s="94">
        <v>3232</v>
      </c>
      <c r="C133" s="95"/>
      <c r="D133" s="91" t="s">
        <v>56</v>
      </c>
      <c r="E133" s="96">
        <v>2410</v>
      </c>
      <c r="F133" s="96">
        <v>3650</v>
      </c>
      <c r="G133" s="96">
        <v>7473</v>
      </c>
      <c r="H133" s="96"/>
      <c r="I133" s="96"/>
      <c r="J133" s="96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5.75" customHeight="1" x14ac:dyDescent="0.35">
      <c r="A134" s="90"/>
      <c r="B134" s="94">
        <v>3234</v>
      </c>
      <c r="C134" s="95"/>
      <c r="D134" s="91" t="s">
        <v>57</v>
      </c>
      <c r="E134" s="96">
        <v>3341</v>
      </c>
      <c r="F134" s="96">
        <v>3982</v>
      </c>
      <c r="G134" s="96">
        <v>4200</v>
      </c>
      <c r="H134" s="96"/>
      <c r="I134" s="96"/>
      <c r="J134" s="96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5.75" customHeight="1" x14ac:dyDescent="0.35">
      <c r="A135" s="90"/>
      <c r="B135" s="94">
        <v>3236</v>
      </c>
      <c r="C135" s="95"/>
      <c r="D135" s="91" t="s">
        <v>71</v>
      </c>
      <c r="E135" s="96">
        <v>929</v>
      </c>
      <c r="F135" s="96">
        <v>1327</v>
      </c>
      <c r="G135" s="96">
        <v>2000</v>
      </c>
      <c r="H135" s="96"/>
      <c r="I135" s="96"/>
      <c r="J135" s="96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.75" customHeight="1" x14ac:dyDescent="0.35">
      <c r="A136" s="90"/>
      <c r="B136" s="94">
        <v>3237</v>
      </c>
      <c r="C136" s="95"/>
      <c r="D136" s="91" t="s">
        <v>72</v>
      </c>
      <c r="E136" s="96">
        <v>186</v>
      </c>
      <c r="F136" s="96">
        <v>1062</v>
      </c>
      <c r="G136" s="96">
        <v>1000</v>
      </c>
      <c r="H136" s="96"/>
      <c r="I136" s="96"/>
      <c r="J136" s="96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5.75" customHeight="1" x14ac:dyDescent="0.35">
      <c r="A137" s="90"/>
      <c r="B137" s="94">
        <v>3238</v>
      </c>
      <c r="C137" s="95"/>
      <c r="D137" s="91" t="s">
        <v>73</v>
      </c>
      <c r="E137" s="96">
        <v>886</v>
      </c>
      <c r="F137" s="96">
        <v>929</v>
      </c>
      <c r="G137" s="96">
        <v>1600</v>
      </c>
      <c r="H137" s="96"/>
      <c r="I137" s="96"/>
      <c r="J137" s="96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26.25" customHeight="1" x14ac:dyDescent="0.35">
      <c r="A138" s="90"/>
      <c r="B138" s="94">
        <v>3239</v>
      </c>
      <c r="C138" s="95"/>
      <c r="D138" s="91" t="s">
        <v>74</v>
      </c>
      <c r="E138" s="96">
        <v>2613</v>
      </c>
      <c r="F138" s="96">
        <v>796</v>
      </c>
      <c r="G138" s="96">
        <v>1000</v>
      </c>
      <c r="H138" s="96"/>
      <c r="I138" s="96"/>
      <c r="J138" s="96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22.5" customHeight="1" x14ac:dyDescent="0.35">
      <c r="A139" s="90"/>
      <c r="B139" s="59">
        <v>324</v>
      </c>
      <c r="C139" s="60"/>
      <c r="D139" s="93" t="s">
        <v>75</v>
      </c>
      <c r="E139" s="61">
        <v>0</v>
      </c>
      <c r="F139" s="61">
        <f>F140</f>
        <v>0</v>
      </c>
      <c r="G139" s="61">
        <f>G140</f>
        <v>0</v>
      </c>
      <c r="H139" s="61"/>
      <c r="I139" s="61"/>
      <c r="J139" s="61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5.75" customHeight="1" x14ac:dyDescent="0.35">
      <c r="A140" s="90"/>
      <c r="B140" s="94">
        <v>3241</v>
      </c>
      <c r="C140" s="95"/>
      <c r="D140" s="91" t="s">
        <v>76</v>
      </c>
      <c r="E140" s="96">
        <v>0</v>
      </c>
      <c r="F140" s="96"/>
      <c r="G140" s="96"/>
      <c r="H140" s="96"/>
      <c r="I140" s="96"/>
      <c r="J140" s="96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5.75" customHeight="1" x14ac:dyDescent="0.35">
      <c r="A141" s="90"/>
      <c r="B141" s="102">
        <v>329</v>
      </c>
      <c r="C141" s="103"/>
      <c r="D141" s="106" t="s">
        <v>63</v>
      </c>
      <c r="E141" s="105">
        <f>SUM(E142:E146)</f>
        <v>1472</v>
      </c>
      <c r="F141" s="105">
        <f t="shared" ref="F141:G141" si="39">SUM(F142:F146)</f>
        <v>2058</v>
      </c>
      <c r="G141" s="105">
        <f t="shared" si="39"/>
        <v>3000</v>
      </c>
      <c r="H141" s="105"/>
      <c r="I141" s="105"/>
      <c r="J141" s="10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5.75" customHeight="1" x14ac:dyDescent="0.35">
      <c r="A142" s="90"/>
      <c r="B142" s="94">
        <v>3291</v>
      </c>
      <c r="C142" s="95"/>
      <c r="D142" s="91" t="s">
        <v>251</v>
      </c>
      <c r="E142" s="96">
        <v>305</v>
      </c>
      <c r="F142" s="96">
        <v>133</v>
      </c>
      <c r="G142" s="96">
        <v>200</v>
      </c>
      <c r="H142" s="96"/>
      <c r="I142" s="96"/>
      <c r="J142" s="96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5.75" customHeight="1" x14ac:dyDescent="0.35">
      <c r="A143" s="90"/>
      <c r="B143" s="94">
        <v>3293</v>
      </c>
      <c r="C143" s="95"/>
      <c r="D143" s="91" t="s">
        <v>78</v>
      </c>
      <c r="E143" s="96"/>
      <c r="F143" s="96">
        <v>239</v>
      </c>
      <c r="G143" s="96">
        <v>50</v>
      </c>
      <c r="H143" s="96"/>
      <c r="I143" s="96"/>
      <c r="J143" s="96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25.5" customHeight="1" x14ac:dyDescent="0.35">
      <c r="A144" s="90"/>
      <c r="B144" s="94">
        <v>3294</v>
      </c>
      <c r="C144" s="95"/>
      <c r="D144" s="91" t="s">
        <v>79</v>
      </c>
      <c r="E144" s="96">
        <v>66</v>
      </c>
      <c r="F144" s="96">
        <v>133</v>
      </c>
      <c r="G144" s="96">
        <v>150</v>
      </c>
      <c r="H144" s="96"/>
      <c r="I144" s="96"/>
      <c r="J144" s="96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5.75" customHeight="1" x14ac:dyDescent="0.35">
      <c r="A145" s="90"/>
      <c r="B145" s="94">
        <v>3295</v>
      </c>
      <c r="C145" s="95"/>
      <c r="D145" s="91" t="s">
        <v>63</v>
      </c>
      <c r="E145" s="96">
        <v>1000</v>
      </c>
      <c r="F145" s="96">
        <v>796</v>
      </c>
      <c r="G145" s="96">
        <v>1000</v>
      </c>
      <c r="H145" s="96"/>
      <c r="I145" s="96"/>
      <c r="J145" s="96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21.75" customHeight="1" x14ac:dyDescent="0.35">
      <c r="A146" s="90"/>
      <c r="B146" s="94">
        <v>3299</v>
      </c>
      <c r="C146" s="95"/>
      <c r="D146" s="91" t="s">
        <v>65</v>
      </c>
      <c r="E146" s="96">
        <v>101</v>
      </c>
      <c r="F146" s="96">
        <v>757</v>
      </c>
      <c r="G146" s="96">
        <v>1600</v>
      </c>
      <c r="H146" s="96"/>
      <c r="I146" s="96"/>
      <c r="J146" s="96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5.75" customHeight="1" x14ac:dyDescent="0.35">
      <c r="A147" s="90"/>
      <c r="B147" s="91"/>
      <c r="C147" s="92">
        <v>51</v>
      </c>
      <c r="D147" s="92" t="s">
        <v>22</v>
      </c>
      <c r="E147" s="48">
        <f>SUM(E148,E150)</f>
        <v>0</v>
      </c>
      <c r="F147" s="48">
        <f t="shared" ref="F147:J147" si="40">SUM(F148,F150)</f>
        <v>0</v>
      </c>
      <c r="G147" s="48">
        <f t="shared" si="40"/>
        <v>0</v>
      </c>
      <c r="H147" s="48"/>
      <c r="I147" s="48">
        <f t="shared" si="40"/>
        <v>0</v>
      </c>
      <c r="J147" s="48">
        <f t="shared" si="40"/>
        <v>0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5.75" customHeight="1" x14ac:dyDescent="0.35">
      <c r="A148" s="90"/>
      <c r="B148" s="93">
        <v>321</v>
      </c>
      <c r="C148" s="93"/>
      <c r="D148" s="93" t="s">
        <v>60</v>
      </c>
      <c r="E148" s="61">
        <f>E149</f>
        <v>0</v>
      </c>
      <c r="F148" s="61">
        <f t="shared" ref="F148:G148" si="41">F149</f>
        <v>0</v>
      </c>
      <c r="G148" s="61">
        <f t="shared" si="41"/>
        <v>0</v>
      </c>
      <c r="H148" s="61"/>
      <c r="I148" s="61"/>
      <c r="J148" s="61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5.75" customHeight="1" x14ac:dyDescent="0.35">
      <c r="A149" s="90"/>
      <c r="B149" s="91">
        <v>3213</v>
      </c>
      <c r="C149" s="91"/>
      <c r="D149" s="91" t="s">
        <v>66</v>
      </c>
      <c r="E149" s="96"/>
      <c r="F149" s="96"/>
      <c r="G149" s="96"/>
      <c r="H149" s="96"/>
      <c r="I149" s="96"/>
      <c r="J149" s="96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5.75" customHeight="1" x14ac:dyDescent="0.35">
      <c r="A150" s="90"/>
      <c r="B150" s="93">
        <v>322</v>
      </c>
      <c r="C150" s="93"/>
      <c r="D150" s="93" t="s">
        <v>51</v>
      </c>
      <c r="E150" s="61">
        <f>E151</f>
        <v>0</v>
      </c>
      <c r="F150" s="61">
        <f t="shared" ref="F150:G150" si="42">F151</f>
        <v>0</v>
      </c>
      <c r="G150" s="61">
        <f t="shared" si="42"/>
        <v>0</v>
      </c>
      <c r="H150" s="61"/>
      <c r="I150" s="61"/>
      <c r="J150" s="61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30.75" customHeight="1" x14ac:dyDescent="0.35">
      <c r="A151" s="90"/>
      <c r="B151" s="91">
        <v>3225</v>
      </c>
      <c r="C151" s="91"/>
      <c r="D151" s="91" t="s">
        <v>69</v>
      </c>
      <c r="E151" s="96"/>
      <c r="F151" s="96">
        <v>0</v>
      </c>
      <c r="G151" s="96">
        <v>0</v>
      </c>
      <c r="H151" s="96"/>
      <c r="I151" s="96"/>
      <c r="J151" s="96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5.75" customHeight="1" x14ac:dyDescent="0.35">
      <c r="A152" s="90"/>
      <c r="B152" s="91"/>
      <c r="C152" s="92">
        <v>51</v>
      </c>
      <c r="D152" s="92" t="s">
        <v>48</v>
      </c>
      <c r="E152" s="48">
        <f>SUM(E153,E155)</f>
        <v>0</v>
      </c>
      <c r="F152" s="48">
        <f t="shared" ref="F152:G152" si="43">SUM(F153,F155)</f>
        <v>1991</v>
      </c>
      <c r="G152" s="48">
        <f t="shared" si="43"/>
        <v>0</v>
      </c>
      <c r="H152" s="48"/>
      <c r="I152" s="48"/>
      <c r="J152" s="48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25.5" customHeight="1" x14ac:dyDescent="0.35">
      <c r="A153" s="90"/>
      <c r="B153" s="93">
        <v>321</v>
      </c>
      <c r="C153" s="93"/>
      <c r="D153" s="93" t="s">
        <v>60</v>
      </c>
      <c r="E153" s="61">
        <f>E154</f>
        <v>0</v>
      </c>
      <c r="F153" s="61">
        <f t="shared" ref="F153:G153" si="44">F154</f>
        <v>0</v>
      </c>
      <c r="G153" s="61">
        <f t="shared" si="44"/>
        <v>0</v>
      </c>
      <c r="H153" s="61"/>
      <c r="I153" s="61"/>
      <c r="J153" s="61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28.5" customHeight="1" x14ac:dyDescent="0.35">
      <c r="A154" s="90"/>
      <c r="B154" s="91">
        <v>3212</v>
      </c>
      <c r="C154" s="91"/>
      <c r="D154" s="91" t="s">
        <v>80</v>
      </c>
      <c r="E154" s="96"/>
      <c r="F154" s="96"/>
      <c r="G154" s="96"/>
      <c r="H154" s="96"/>
      <c r="I154" s="96"/>
      <c r="J154" s="96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5.75" customHeight="1" x14ac:dyDescent="0.35">
      <c r="A155" s="90"/>
      <c r="B155" s="93">
        <v>322</v>
      </c>
      <c r="C155" s="93"/>
      <c r="D155" s="93" t="s">
        <v>51</v>
      </c>
      <c r="E155" s="61">
        <f>E156</f>
        <v>0</v>
      </c>
      <c r="F155" s="61">
        <f t="shared" ref="F155:G155" si="45">F156</f>
        <v>1991</v>
      </c>
      <c r="G155" s="61">
        <f t="shared" si="45"/>
        <v>0</v>
      </c>
      <c r="H155" s="61"/>
      <c r="I155" s="61"/>
      <c r="J155" s="61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5.75" customHeight="1" x14ac:dyDescent="0.35">
      <c r="A156" s="90"/>
      <c r="B156" s="91">
        <v>3222</v>
      </c>
      <c r="C156" s="91"/>
      <c r="D156" s="91" t="s">
        <v>62</v>
      </c>
      <c r="E156" s="96"/>
      <c r="F156" s="96">
        <v>1991</v>
      </c>
      <c r="G156" s="96">
        <v>0</v>
      </c>
      <c r="H156" s="96"/>
      <c r="I156" s="96"/>
      <c r="J156" s="96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5.75" customHeight="1" x14ac:dyDescent="0.35">
      <c r="A157" s="90"/>
      <c r="B157" s="91"/>
      <c r="C157" s="92">
        <v>52</v>
      </c>
      <c r="D157" s="92" t="s">
        <v>41</v>
      </c>
      <c r="E157" s="48">
        <f>SUM(E158,E162,E166,E169,E171)</f>
        <v>34509</v>
      </c>
      <c r="F157" s="48">
        <f>SUM(F158,F162,F166,F169,F171)</f>
        <v>21899</v>
      </c>
      <c r="G157" s="48">
        <f>SUM(G158,G162,G166,G169,G171)</f>
        <v>76950</v>
      </c>
      <c r="H157" s="48"/>
      <c r="I157" s="48">
        <v>79258</v>
      </c>
      <c r="J157" s="48">
        <v>79258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5.75" customHeight="1" x14ac:dyDescent="0.35">
      <c r="A158" s="90"/>
      <c r="B158" s="93">
        <v>321</v>
      </c>
      <c r="C158" s="93"/>
      <c r="D158" s="93" t="s">
        <v>60</v>
      </c>
      <c r="E158" s="61">
        <f>SUM(E159:E161)</f>
        <v>27576</v>
      </c>
      <c r="F158" s="61">
        <f t="shared" ref="F158:G158" si="46">SUM(F159:F161)</f>
        <v>19908</v>
      </c>
      <c r="G158" s="61">
        <f t="shared" si="46"/>
        <v>20000</v>
      </c>
      <c r="H158" s="61"/>
      <c r="I158" s="61"/>
      <c r="J158" s="61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5.75" customHeight="1" x14ac:dyDescent="0.35">
      <c r="A159" s="90"/>
      <c r="B159" s="94">
        <v>3211</v>
      </c>
      <c r="C159" s="95"/>
      <c r="D159" s="95" t="s">
        <v>61</v>
      </c>
      <c r="E159" s="96">
        <v>635</v>
      </c>
      <c r="F159" s="96"/>
      <c r="G159" s="96"/>
      <c r="H159" s="96"/>
      <c r="I159" s="96"/>
      <c r="J159" s="96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5.75" customHeight="1" x14ac:dyDescent="0.35">
      <c r="A160" s="90"/>
      <c r="B160" s="94">
        <v>3212</v>
      </c>
      <c r="C160" s="95"/>
      <c r="D160" s="97" t="s">
        <v>80</v>
      </c>
      <c r="E160" s="96">
        <v>26941</v>
      </c>
      <c r="F160" s="96">
        <v>19908</v>
      </c>
      <c r="G160" s="96">
        <v>20000</v>
      </c>
      <c r="H160" s="96"/>
      <c r="I160" s="96"/>
      <c r="J160" s="96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5.75" customHeight="1" x14ac:dyDescent="0.35">
      <c r="A161" s="90"/>
      <c r="B161" s="94">
        <v>3213</v>
      </c>
      <c r="C161" s="95"/>
      <c r="D161" s="95" t="s">
        <v>66</v>
      </c>
      <c r="E161" s="96"/>
      <c r="F161" s="96"/>
      <c r="G161" s="96"/>
      <c r="H161" s="96"/>
      <c r="I161" s="96"/>
      <c r="J161" s="96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5.75" customHeight="1" x14ac:dyDescent="0.35">
      <c r="A162" s="90"/>
      <c r="B162" s="59">
        <v>322</v>
      </c>
      <c r="C162" s="60"/>
      <c r="D162" s="59" t="s">
        <v>51</v>
      </c>
      <c r="E162" s="61">
        <f>SUM(E163:E165)</f>
        <v>2219</v>
      </c>
      <c r="F162" s="61">
        <f t="shared" ref="F162:G162" si="47">SUM(F163:F165)</f>
        <v>0</v>
      </c>
      <c r="G162" s="61">
        <f t="shared" si="47"/>
        <v>49000</v>
      </c>
      <c r="H162" s="61"/>
      <c r="I162" s="61"/>
      <c r="J162" s="61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5.75" customHeight="1" x14ac:dyDescent="0.35">
      <c r="A163" s="90"/>
      <c r="B163" s="94">
        <v>3221</v>
      </c>
      <c r="C163" s="95"/>
      <c r="D163" s="91" t="s">
        <v>52</v>
      </c>
      <c r="E163" s="96"/>
      <c r="F163" s="96"/>
      <c r="G163" s="96"/>
      <c r="H163" s="96"/>
      <c r="I163" s="96"/>
      <c r="J163" s="96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5.75" customHeight="1" x14ac:dyDescent="0.35">
      <c r="A164" s="90"/>
      <c r="B164" s="94">
        <v>3222</v>
      </c>
      <c r="C164" s="95"/>
      <c r="D164" s="94" t="s">
        <v>62</v>
      </c>
      <c r="E164" s="96"/>
      <c r="F164" s="96"/>
      <c r="G164" s="96">
        <v>49000</v>
      </c>
      <c r="H164" s="96"/>
      <c r="I164" s="96"/>
      <c r="J164" s="96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5.75" customHeight="1" x14ac:dyDescent="0.35">
      <c r="A165" s="90"/>
      <c r="B165" s="94">
        <v>3225</v>
      </c>
      <c r="C165" s="95"/>
      <c r="D165" s="94" t="s">
        <v>69</v>
      </c>
      <c r="E165" s="96">
        <v>2219</v>
      </c>
      <c r="F165" s="96"/>
      <c r="G165" s="96"/>
      <c r="H165" s="96"/>
      <c r="I165" s="96"/>
      <c r="J165" s="96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5.75" customHeight="1" x14ac:dyDescent="0.35">
      <c r="A166" s="90"/>
      <c r="B166" s="59">
        <v>323</v>
      </c>
      <c r="C166" s="60"/>
      <c r="D166" s="59" t="s">
        <v>54</v>
      </c>
      <c r="E166" s="61">
        <f>SUM(E167:E168)</f>
        <v>1258</v>
      </c>
      <c r="F166" s="61">
        <f>SUM(F167:F168)</f>
        <v>0</v>
      </c>
      <c r="G166" s="61">
        <f>SUM(G167:G168)</f>
        <v>1500</v>
      </c>
      <c r="H166" s="61"/>
      <c r="I166" s="61"/>
      <c r="J166" s="61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21.75" customHeight="1" x14ac:dyDescent="0.35">
      <c r="A167" s="94"/>
      <c r="B167" s="56">
        <v>3236</v>
      </c>
      <c r="C167" s="57"/>
      <c r="D167" s="111" t="s">
        <v>71</v>
      </c>
      <c r="E167" s="58">
        <v>126</v>
      </c>
      <c r="F167" s="58">
        <v>0</v>
      </c>
      <c r="G167" s="58"/>
      <c r="H167" s="58"/>
      <c r="I167" s="58"/>
      <c r="J167" s="58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5.75" customHeight="1" x14ac:dyDescent="0.35">
      <c r="A168" s="94"/>
      <c r="B168" s="94">
        <v>3239</v>
      </c>
      <c r="C168" s="95"/>
      <c r="D168" s="94" t="s">
        <v>74</v>
      </c>
      <c r="E168" s="96">
        <v>1132</v>
      </c>
      <c r="F168" s="96"/>
      <c r="G168" s="96">
        <v>1500</v>
      </c>
      <c r="H168" s="96"/>
      <c r="I168" s="96"/>
      <c r="J168" s="96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5.75" customHeight="1" x14ac:dyDescent="0.35">
      <c r="A169" s="94"/>
      <c r="B169" s="59">
        <v>324</v>
      </c>
      <c r="C169" s="60"/>
      <c r="D169" s="93" t="s">
        <v>75</v>
      </c>
      <c r="E169" s="61">
        <f>E170</f>
        <v>627</v>
      </c>
      <c r="F169" s="61">
        <f t="shared" ref="F169:G169" si="48">F170</f>
        <v>664</v>
      </c>
      <c r="G169" s="61">
        <f t="shared" si="48"/>
        <v>650</v>
      </c>
      <c r="H169" s="61"/>
      <c r="I169" s="61"/>
      <c r="J169" s="61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22.5" customHeight="1" x14ac:dyDescent="0.35">
      <c r="A170" s="94"/>
      <c r="B170" s="94">
        <v>3241</v>
      </c>
      <c r="C170" s="95"/>
      <c r="D170" s="94" t="s">
        <v>76</v>
      </c>
      <c r="E170" s="96">
        <v>627</v>
      </c>
      <c r="F170" s="96">
        <v>664</v>
      </c>
      <c r="G170" s="96">
        <v>650</v>
      </c>
      <c r="H170" s="96"/>
      <c r="I170" s="96"/>
      <c r="J170" s="96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5.75" customHeight="1" x14ac:dyDescent="0.35">
      <c r="A171" s="94"/>
      <c r="B171" s="102">
        <v>329</v>
      </c>
      <c r="C171" s="103"/>
      <c r="D171" s="102" t="s">
        <v>63</v>
      </c>
      <c r="E171" s="105">
        <f>SUM(E172:E174)</f>
        <v>2829</v>
      </c>
      <c r="F171" s="105">
        <f t="shared" ref="F171:G171" si="49">SUM(F172:F174)</f>
        <v>1327</v>
      </c>
      <c r="G171" s="105">
        <f t="shared" si="49"/>
        <v>5800</v>
      </c>
      <c r="H171" s="105"/>
      <c r="I171" s="105"/>
      <c r="J171" s="10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24" customHeight="1" x14ac:dyDescent="0.35">
      <c r="A172" s="94"/>
      <c r="B172" s="94">
        <v>3295</v>
      </c>
      <c r="C172" s="95"/>
      <c r="D172" s="94" t="s">
        <v>63</v>
      </c>
      <c r="E172" s="96">
        <v>1481</v>
      </c>
      <c r="F172" s="96">
        <v>1327</v>
      </c>
      <c r="G172" s="96">
        <v>1800</v>
      </c>
      <c r="H172" s="96"/>
      <c r="I172" s="96"/>
      <c r="J172" s="96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5.75" customHeight="1" x14ac:dyDescent="0.35">
      <c r="A173" s="94"/>
      <c r="B173" s="94">
        <v>3296</v>
      </c>
      <c r="C173" s="95"/>
      <c r="D173" s="94" t="s">
        <v>81</v>
      </c>
      <c r="E173" s="96"/>
      <c r="F173" s="96">
        <v>0</v>
      </c>
      <c r="G173" s="96">
        <v>0</v>
      </c>
      <c r="H173" s="96"/>
      <c r="I173" s="96"/>
      <c r="J173" s="96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24" customHeight="1" x14ac:dyDescent="0.35">
      <c r="A174" s="94"/>
      <c r="B174" s="94">
        <v>3299</v>
      </c>
      <c r="C174" s="95"/>
      <c r="D174" s="91" t="s">
        <v>65</v>
      </c>
      <c r="E174" s="96">
        <v>1348</v>
      </c>
      <c r="F174" s="96"/>
      <c r="G174" s="96">
        <v>4000</v>
      </c>
      <c r="H174" s="96"/>
      <c r="I174" s="96"/>
      <c r="J174" s="96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20.25" customHeight="1" x14ac:dyDescent="0.35">
      <c r="A175" s="94"/>
      <c r="B175" s="56"/>
      <c r="C175" s="92">
        <v>61</v>
      </c>
      <c r="D175" s="92" t="s">
        <v>112</v>
      </c>
      <c r="E175" s="48">
        <f>SUM(E176,E179)</f>
        <v>504</v>
      </c>
      <c r="F175" s="48">
        <f t="shared" ref="F175:G175" si="50">SUM(F176,F179)</f>
        <v>664</v>
      </c>
      <c r="G175" s="48">
        <f t="shared" si="50"/>
        <v>600</v>
      </c>
      <c r="H175" s="48"/>
      <c r="I175" s="48">
        <v>600</v>
      </c>
      <c r="J175" s="48">
        <v>600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29.25" customHeight="1" x14ac:dyDescent="0.35">
      <c r="A176" s="94"/>
      <c r="B176" s="59">
        <v>322</v>
      </c>
      <c r="C176" s="60"/>
      <c r="D176" s="59" t="s">
        <v>51</v>
      </c>
      <c r="E176" s="61">
        <f>SUM(E177:E178)</f>
        <v>504</v>
      </c>
      <c r="F176" s="61">
        <f t="shared" ref="F176:G176" si="51">SUM(F177:F178)</f>
        <v>664</v>
      </c>
      <c r="G176" s="61">
        <f t="shared" si="51"/>
        <v>600</v>
      </c>
      <c r="H176" s="61"/>
      <c r="I176" s="61"/>
      <c r="J176" s="61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29.25" customHeight="1" x14ac:dyDescent="0.35">
      <c r="A177" s="94"/>
      <c r="B177" s="94">
        <v>3221</v>
      </c>
      <c r="C177" s="95"/>
      <c r="D177" s="91" t="s">
        <v>52</v>
      </c>
      <c r="E177" s="96"/>
      <c r="F177" s="96">
        <v>0</v>
      </c>
      <c r="G177" s="96"/>
      <c r="H177" s="96"/>
      <c r="I177" s="270"/>
      <c r="J177" s="270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5.75" customHeight="1" x14ac:dyDescent="0.35">
      <c r="A178" s="94"/>
      <c r="B178" s="94">
        <v>3225</v>
      </c>
      <c r="C178" s="95"/>
      <c r="D178" s="94" t="s">
        <v>69</v>
      </c>
      <c r="E178" s="96">
        <v>504</v>
      </c>
      <c r="F178" s="96">
        <v>664</v>
      </c>
      <c r="G178" s="96">
        <v>600</v>
      </c>
      <c r="H178" s="96"/>
      <c r="I178" s="270"/>
      <c r="J178" s="270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5.75" customHeight="1" x14ac:dyDescent="0.35">
      <c r="A179" s="94"/>
      <c r="B179" s="59">
        <v>323</v>
      </c>
      <c r="C179" s="60"/>
      <c r="D179" s="59" t="s">
        <v>54</v>
      </c>
      <c r="E179" s="61">
        <f>E180</f>
        <v>0</v>
      </c>
      <c r="F179" s="61">
        <f t="shared" ref="F179:G179" si="52">F180</f>
        <v>0</v>
      </c>
      <c r="G179" s="61">
        <f t="shared" si="52"/>
        <v>0</v>
      </c>
      <c r="H179" s="61"/>
      <c r="I179" s="72"/>
      <c r="J179" s="72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5.75" customHeight="1" x14ac:dyDescent="0.35">
      <c r="A180" s="94"/>
      <c r="B180" s="56">
        <v>3239</v>
      </c>
      <c r="C180" s="57"/>
      <c r="D180" s="111" t="s">
        <v>74</v>
      </c>
      <c r="E180" s="58"/>
      <c r="F180" s="58">
        <v>0</v>
      </c>
      <c r="G180" s="58"/>
      <c r="H180" s="58"/>
      <c r="I180" s="96"/>
      <c r="J180" s="96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5.75" customHeight="1" x14ac:dyDescent="0.35">
      <c r="A181" s="94"/>
      <c r="B181" s="69">
        <v>34</v>
      </c>
      <c r="C181" s="70"/>
      <c r="D181" s="112" t="s">
        <v>82</v>
      </c>
      <c r="E181" s="45">
        <f>SUM(E182,E189,E185)</f>
        <v>767</v>
      </c>
      <c r="F181" s="45">
        <f t="shared" ref="F181:G181" si="53">SUM(F182,F189,F185)</f>
        <v>597</v>
      </c>
      <c r="G181" s="45">
        <f t="shared" si="53"/>
        <v>700</v>
      </c>
      <c r="H181" s="45"/>
      <c r="I181" s="45">
        <v>725</v>
      </c>
      <c r="J181" s="45">
        <v>725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5.75" customHeight="1" x14ac:dyDescent="0.35">
      <c r="A182" s="94"/>
      <c r="B182" s="94"/>
      <c r="C182" s="47">
        <v>31</v>
      </c>
      <c r="D182" s="92" t="s">
        <v>28</v>
      </c>
      <c r="E182" s="48">
        <f>E183</f>
        <v>0</v>
      </c>
      <c r="F182" s="48">
        <f>F183</f>
        <v>0</v>
      </c>
      <c r="G182" s="48">
        <f>G183</f>
        <v>0</v>
      </c>
      <c r="H182" s="48"/>
      <c r="I182" s="48"/>
      <c r="J182" s="48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5.75" customHeight="1" x14ac:dyDescent="0.35">
      <c r="A183" s="94"/>
      <c r="B183" s="59">
        <v>343</v>
      </c>
      <c r="C183" s="60"/>
      <c r="D183" s="93" t="s">
        <v>83</v>
      </c>
      <c r="E183" s="61">
        <f>SUM(E184)</f>
        <v>0</v>
      </c>
      <c r="F183" s="61">
        <f t="shared" ref="F183:G183" si="54">SUM(F184)</f>
        <v>0</v>
      </c>
      <c r="G183" s="61">
        <f t="shared" si="54"/>
        <v>0</v>
      </c>
      <c r="H183" s="61"/>
      <c r="I183" s="61"/>
      <c r="J183" s="61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21.75" customHeight="1" x14ac:dyDescent="0.35">
      <c r="A184" s="94"/>
      <c r="B184" s="94">
        <v>3431</v>
      </c>
      <c r="C184" s="95"/>
      <c r="D184" s="91" t="s">
        <v>84</v>
      </c>
      <c r="E184" s="96"/>
      <c r="F184" s="96">
        <v>0</v>
      </c>
      <c r="G184" s="96"/>
      <c r="H184" s="96"/>
      <c r="I184" s="96"/>
      <c r="J184" s="96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5.75" customHeight="1" x14ac:dyDescent="0.35">
      <c r="A185" s="94"/>
      <c r="B185" s="94"/>
      <c r="C185" s="47">
        <v>44</v>
      </c>
      <c r="D185" s="92" t="s">
        <v>31</v>
      </c>
      <c r="E185" s="48">
        <f>E186</f>
        <v>767</v>
      </c>
      <c r="F185" s="48">
        <f t="shared" ref="F185:G185" si="55">F186</f>
        <v>597</v>
      </c>
      <c r="G185" s="48">
        <f t="shared" si="55"/>
        <v>700</v>
      </c>
      <c r="H185" s="48"/>
      <c r="I185" s="48">
        <v>700</v>
      </c>
      <c r="J185" s="48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5.75" customHeight="1" x14ac:dyDescent="0.35">
      <c r="A186" s="94"/>
      <c r="B186" s="59">
        <v>343</v>
      </c>
      <c r="C186" s="60"/>
      <c r="D186" s="93" t="s">
        <v>83</v>
      </c>
      <c r="E186" s="61">
        <f>SUM(E187:E188)</f>
        <v>767</v>
      </c>
      <c r="F186" s="61">
        <f>SUM(F187:F188)</f>
        <v>597</v>
      </c>
      <c r="G186" s="61">
        <f t="shared" ref="G186:J186" si="56">SUM(G187:G188)</f>
        <v>700</v>
      </c>
      <c r="H186" s="61"/>
      <c r="I186" s="61">
        <f t="shared" si="56"/>
        <v>0</v>
      </c>
      <c r="J186" s="61">
        <f t="shared" si="56"/>
        <v>0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5.75" customHeight="1" x14ac:dyDescent="0.35">
      <c r="A187" s="94"/>
      <c r="B187" s="94">
        <v>3431</v>
      </c>
      <c r="C187" s="95"/>
      <c r="D187" s="91" t="s">
        <v>84</v>
      </c>
      <c r="E187" s="96">
        <v>767</v>
      </c>
      <c r="F187" s="96">
        <v>597</v>
      </c>
      <c r="G187" s="96">
        <v>690</v>
      </c>
      <c r="H187" s="96"/>
      <c r="I187" s="96"/>
      <c r="J187" s="96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.75" customHeight="1" x14ac:dyDescent="0.35">
      <c r="A188" s="94"/>
      <c r="B188" s="94">
        <v>3433</v>
      </c>
      <c r="C188" s="95"/>
      <c r="D188" s="91" t="s">
        <v>85</v>
      </c>
      <c r="E188" s="96">
        <v>0</v>
      </c>
      <c r="F188" s="96"/>
      <c r="G188" s="96">
        <v>10</v>
      </c>
      <c r="H188" s="96"/>
      <c r="I188" s="96"/>
      <c r="J188" s="96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5.75" customHeight="1" x14ac:dyDescent="0.35">
      <c r="A189" s="94"/>
      <c r="B189" s="94"/>
      <c r="C189" s="47">
        <v>52</v>
      </c>
      <c r="D189" s="92" t="s">
        <v>41</v>
      </c>
      <c r="E189" s="48">
        <f>E190</f>
        <v>0</v>
      </c>
      <c r="F189" s="48">
        <v>0</v>
      </c>
      <c r="G189" s="48">
        <v>0</v>
      </c>
      <c r="H189" s="48"/>
      <c r="I189" s="48">
        <v>0</v>
      </c>
      <c r="J189" s="48">
        <v>0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5.75" customHeight="1" x14ac:dyDescent="0.35">
      <c r="A190" s="94"/>
      <c r="B190" s="59">
        <v>343</v>
      </c>
      <c r="C190" s="60"/>
      <c r="D190" s="93" t="s">
        <v>83</v>
      </c>
      <c r="E190" s="61">
        <f>E191</f>
        <v>0</v>
      </c>
      <c r="F190" s="61">
        <f>F191</f>
        <v>0</v>
      </c>
      <c r="G190" s="61">
        <f>G191</f>
        <v>0</v>
      </c>
      <c r="H190" s="61"/>
      <c r="I190" s="61"/>
      <c r="J190" s="61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5.75" customHeight="1" x14ac:dyDescent="0.35">
      <c r="A191" s="94"/>
      <c r="B191" s="94">
        <v>3433</v>
      </c>
      <c r="C191" s="95"/>
      <c r="D191" s="91" t="s">
        <v>85</v>
      </c>
      <c r="E191" s="96"/>
      <c r="F191" s="96"/>
      <c r="G191" s="96"/>
      <c r="H191" s="96"/>
      <c r="I191" s="96"/>
      <c r="J191" s="96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5.75" customHeight="1" x14ac:dyDescent="0.35">
      <c r="A192" s="94"/>
      <c r="B192" s="69">
        <v>37</v>
      </c>
      <c r="C192" s="70"/>
      <c r="D192" s="44" t="s">
        <v>86</v>
      </c>
      <c r="E192" s="45">
        <f>SUM(E193)</f>
        <v>8920</v>
      </c>
      <c r="F192" s="45">
        <f t="shared" ref="F192:G192" si="57">SUM(F193)</f>
        <v>7300</v>
      </c>
      <c r="G192" s="45">
        <f t="shared" si="57"/>
        <v>10000</v>
      </c>
      <c r="H192" s="45"/>
      <c r="I192" s="45">
        <v>10300</v>
      </c>
      <c r="J192" s="45">
        <v>10300</v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23.25" customHeight="1" x14ac:dyDescent="0.35">
      <c r="A193" s="94"/>
      <c r="B193" s="94"/>
      <c r="C193" s="47">
        <v>52</v>
      </c>
      <c r="D193" s="92" t="s">
        <v>41</v>
      </c>
      <c r="E193" s="48">
        <f>E194</f>
        <v>8920</v>
      </c>
      <c r="F193" s="48">
        <f>F194</f>
        <v>7300</v>
      </c>
      <c r="G193" s="48">
        <f t="shared" ref="G193" si="58">G194</f>
        <v>10000</v>
      </c>
      <c r="H193" s="48"/>
      <c r="I193" s="48"/>
      <c r="J193" s="48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5.75" customHeight="1" x14ac:dyDescent="0.35">
      <c r="A194" s="94"/>
      <c r="B194" s="59">
        <v>372</v>
      </c>
      <c r="C194" s="60"/>
      <c r="D194" s="93" t="s">
        <v>86</v>
      </c>
      <c r="E194" s="61">
        <f>E195</f>
        <v>8920</v>
      </c>
      <c r="F194" s="61">
        <f>F195</f>
        <v>7300</v>
      </c>
      <c r="G194" s="61">
        <f t="shared" ref="G194" si="59">G195</f>
        <v>10000</v>
      </c>
      <c r="H194" s="61"/>
      <c r="I194" s="61"/>
      <c r="J194" s="61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5.75" customHeight="1" x14ac:dyDescent="0.35">
      <c r="A195" s="94"/>
      <c r="B195" s="94">
        <v>3722</v>
      </c>
      <c r="C195" s="95"/>
      <c r="D195" s="91" t="s">
        <v>86</v>
      </c>
      <c r="E195" s="96">
        <v>8920</v>
      </c>
      <c r="F195" s="96">
        <v>7300</v>
      </c>
      <c r="G195" s="96">
        <v>10000</v>
      </c>
      <c r="H195" s="96"/>
      <c r="I195" s="96"/>
      <c r="J195" s="96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5.75" customHeight="1" x14ac:dyDescent="0.35">
      <c r="A196" s="94"/>
      <c r="B196" s="69">
        <v>38</v>
      </c>
      <c r="C196" s="70"/>
      <c r="D196" s="44" t="s">
        <v>199</v>
      </c>
      <c r="E196" s="45">
        <f>SUM(E197)</f>
        <v>0</v>
      </c>
      <c r="F196" s="45">
        <f t="shared" ref="F196:J196" si="60">SUM(F197)</f>
        <v>0</v>
      </c>
      <c r="G196" s="45">
        <f t="shared" si="60"/>
        <v>0</v>
      </c>
      <c r="H196" s="45"/>
      <c r="I196" s="45">
        <f t="shared" si="60"/>
        <v>0</v>
      </c>
      <c r="J196" s="45">
        <f t="shared" si="60"/>
        <v>0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5.75" customHeight="1" x14ac:dyDescent="0.35">
      <c r="A197" s="94"/>
      <c r="B197" s="94"/>
      <c r="C197" s="47">
        <v>52</v>
      </c>
      <c r="D197" s="92" t="s">
        <v>41</v>
      </c>
      <c r="E197" s="48">
        <f>E198</f>
        <v>0</v>
      </c>
      <c r="F197" s="48">
        <f t="shared" ref="F197:G198" si="61">F198</f>
        <v>0</v>
      </c>
      <c r="G197" s="48">
        <f t="shared" si="61"/>
        <v>0</v>
      </c>
      <c r="H197" s="48"/>
      <c r="I197" s="48"/>
      <c r="J197" s="48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5.75" customHeight="1" x14ac:dyDescent="0.35">
      <c r="A198" s="94"/>
      <c r="B198" s="59">
        <v>381</v>
      </c>
      <c r="C198" s="60"/>
      <c r="D198" s="93" t="s">
        <v>113</v>
      </c>
      <c r="E198" s="61">
        <f>E199</f>
        <v>0</v>
      </c>
      <c r="F198" s="61">
        <f>F199</f>
        <v>0</v>
      </c>
      <c r="G198" s="61">
        <f t="shared" si="61"/>
        <v>0</v>
      </c>
      <c r="H198" s="61"/>
      <c r="I198" s="61"/>
      <c r="J198" s="61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5.75" customHeight="1" x14ac:dyDescent="0.35">
      <c r="A199" s="94"/>
      <c r="B199" s="94">
        <v>3812</v>
      </c>
      <c r="C199" s="95"/>
      <c r="D199" s="91" t="s">
        <v>236</v>
      </c>
      <c r="E199" s="96">
        <v>0</v>
      </c>
      <c r="F199" s="96">
        <v>0</v>
      </c>
      <c r="G199" s="96"/>
      <c r="H199" s="96"/>
      <c r="I199" s="96"/>
      <c r="J199" s="96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27.75" customHeight="1" x14ac:dyDescent="0.35">
      <c r="A200" s="113">
        <v>4</v>
      </c>
      <c r="B200" s="113"/>
      <c r="C200" s="114"/>
      <c r="D200" s="115" t="s">
        <v>87</v>
      </c>
      <c r="E200" s="42">
        <f>E201</f>
        <v>2297</v>
      </c>
      <c r="F200" s="42">
        <f t="shared" ref="F200:J200" si="62">F201</f>
        <v>7300</v>
      </c>
      <c r="G200" s="42">
        <f t="shared" si="62"/>
        <v>3000</v>
      </c>
      <c r="H200" s="42"/>
      <c r="I200" s="42">
        <f t="shared" si="62"/>
        <v>3000</v>
      </c>
      <c r="J200" s="42">
        <f t="shared" si="62"/>
        <v>3000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30" customHeight="1" x14ac:dyDescent="0.35">
      <c r="A201" s="94"/>
      <c r="B201" s="69">
        <v>42</v>
      </c>
      <c r="C201" s="70"/>
      <c r="D201" s="44" t="s">
        <v>88</v>
      </c>
      <c r="E201" s="45">
        <f>SUM(E202,E210,E214,E220)</f>
        <v>2297</v>
      </c>
      <c r="F201" s="45">
        <f>SUM(F202,F210,F214,F220)</f>
        <v>7300</v>
      </c>
      <c r="G201" s="45">
        <f t="shared" ref="G201:J201" si="63">SUM(G202,G210,G214,G220)</f>
        <v>3000</v>
      </c>
      <c r="H201" s="45"/>
      <c r="I201" s="45">
        <f t="shared" si="63"/>
        <v>3000</v>
      </c>
      <c r="J201" s="45">
        <f t="shared" si="63"/>
        <v>3000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5.75" customHeight="1" x14ac:dyDescent="0.35">
      <c r="A202" s="94"/>
      <c r="B202" s="94"/>
      <c r="C202" s="47">
        <v>44</v>
      </c>
      <c r="D202" s="92" t="s">
        <v>31</v>
      </c>
      <c r="E202" s="48">
        <f>SUM(E203,E208)</f>
        <v>0</v>
      </c>
      <c r="F202" s="48">
        <f t="shared" ref="F202:G202" si="64">SUM(F203,F208)</f>
        <v>1327</v>
      </c>
      <c r="G202" s="48">
        <f t="shared" si="64"/>
        <v>0</v>
      </c>
      <c r="H202" s="48"/>
      <c r="I202" s="48"/>
      <c r="J202" s="48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5.75" customHeight="1" x14ac:dyDescent="0.35">
      <c r="A203" s="94"/>
      <c r="B203" s="59">
        <v>422</v>
      </c>
      <c r="C203" s="60"/>
      <c r="D203" s="93" t="s">
        <v>89</v>
      </c>
      <c r="E203" s="61">
        <f>SUM(E204:E207)</f>
        <v>0</v>
      </c>
      <c r="F203" s="61">
        <f t="shared" ref="F203:G203" si="65">SUM(F204:F207)</f>
        <v>1327</v>
      </c>
      <c r="G203" s="61">
        <f t="shared" si="65"/>
        <v>0</v>
      </c>
      <c r="H203" s="61"/>
      <c r="I203" s="61"/>
      <c r="J203" s="61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5.75" customHeight="1" x14ac:dyDescent="0.35">
      <c r="A204" s="94"/>
      <c r="B204" s="94">
        <v>4221</v>
      </c>
      <c r="C204" s="95"/>
      <c r="D204" s="91" t="s">
        <v>90</v>
      </c>
      <c r="E204" s="96"/>
      <c r="F204" s="96"/>
      <c r="G204" s="96">
        <v>0</v>
      </c>
      <c r="H204" s="96"/>
      <c r="I204" s="96"/>
      <c r="J204" s="96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5.75" customHeight="1" x14ac:dyDescent="0.35">
      <c r="A205" s="94"/>
      <c r="B205" s="94">
        <v>4222</v>
      </c>
      <c r="C205" s="95"/>
      <c r="D205" s="91" t="s">
        <v>91</v>
      </c>
      <c r="E205" s="96"/>
      <c r="F205" s="96"/>
      <c r="G205" s="96"/>
      <c r="H205" s="96"/>
      <c r="I205" s="96"/>
      <c r="J205" s="96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5.75" customHeight="1" x14ac:dyDescent="0.35">
      <c r="A206" s="94"/>
      <c r="B206" s="94">
        <v>4223</v>
      </c>
      <c r="C206" s="95"/>
      <c r="D206" s="91" t="s">
        <v>92</v>
      </c>
      <c r="E206" s="96"/>
      <c r="F206" s="96"/>
      <c r="G206" s="96"/>
      <c r="H206" s="96"/>
      <c r="I206" s="96"/>
      <c r="J206" s="96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5.75" customHeight="1" x14ac:dyDescent="0.35">
      <c r="A207" s="94"/>
      <c r="B207" s="94">
        <v>4227</v>
      </c>
      <c r="C207" s="95"/>
      <c r="D207" s="91" t="s">
        <v>93</v>
      </c>
      <c r="E207" s="96"/>
      <c r="F207" s="96">
        <v>1327</v>
      </c>
      <c r="G207" s="96"/>
      <c r="H207" s="96"/>
      <c r="I207" s="96"/>
      <c r="J207" s="96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5.75" customHeight="1" x14ac:dyDescent="0.35">
      <c r="A208" s="94"/>
      <c r="B208" s="59">
        <v>424</v>
      </c>
      <c r="C208" s="60"/>
      <c r="D208" s="93" t="s">
        <v>94</v>
      </c>
      <c r="E208" s="61">
        <f>E209</f>
        <v>0</v>
      </c>
      <c r="F208" s="61">
        <f t="shared" ref="F208:G208" si="66">F209</f>
        <v>0</v>
      </c>
      <c r="G208" s="61">
        <f t="shared" si="66"/>
        <v>0</v>
      </c>
      <c r="H208" s="61"/>
      <c r="I208" s="61"/>
      <c r="J208" s="61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5.75" customHeight="1" x14ac:dyDescent="0.35">
      <c r="A209" s="94"/>
      <c r="B209" s="94">
        <v>4241</v>
      </c>
      <c r="C209" s="95"/>
      <c r="D209" s="91" t="s">
        <v>94</v>
      </c>
      <c r="E209" s="96">
        <v>0</v>
      </c>
      <c r="F209" s="96"/>
      <c r="G209" s="96"/>
      <c r="H209" s="96"/>
      <c r="I209" s="96"/>
      <c r="J209" s="96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5.75" customHeight="1" x14ac:dyDescent="0.35">
      <c r="A210" s="94"/>
      <c r="B210" s="94"/>
      <c r="C210" s="47">
        <v>43</v>
      </c>
      <c r="D210" s="92" t="s">
        <v>59</v>
      </c>
      <c r="E210" s="48">
        <f>E211</f>
        <v>571</v>
      </c>
      <c r="F210" s="48">
        <f t="shared" ref="F210:G210" si="67">F211</f>
        <v>0</v>
      </c>
      <c r="G210" s="48">
        <f t="shared" si="67"/>
        <v>0</v>
      </c>
      <c r="H210" s="48"/>
      <c r="I210" s="48">
        <v>0</v>
      </c>
      <c r="J210" s="48">
        <v>0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5.75" customHeight="1" x14ac:dyDescent="0.35">
      <c r="A211" s="94"/>
      <c r="B211" s="59">
        <v>424</v>
      </c>
      <c r="C211" s="60"/>
      <c r="D211" s="93" t="s">
        <v>94</v>
      </c>
      <c r="E211" s="61">
        <f>SUM(E212:E213)</f>
        <v>571</v>
      </c>
      <c r="F211" s="61">
        <f t="shared" ref="F211:G211" si="68">SUM(F212:F213)</f>
        <v>0</v>
      </c>
      <c r="G211" s="61">
        <f t="shared" si="68"/>
        <v>0</v>
      </c>
      <c r="H211" s="61"/>
      <c r="I211" s="61"/>
      <c r="J211" s="61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5.75" customHeight="1" x14ac:dyDescent="0.35">
      <c r="A212" s="94"/>
      <c r="B212" s="94">
        <v>4241</v>
      </c>
      <c r="C212" s="95"/>
      <c r="D212" s="91" t="s">
        <v>94</v>
      </c>
      <c r="E212" s="96">
        <v>571</v>
      </c>
      <c r="F212" s="96">
        <v>0</v>
      </c>
      <c r="G212" s="96"/>
      <c r="H212" s="96"/>
      <c r="I212" s="96"/>
      <c r="J212" s="96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5.75" customHeight="1" x14ac:dyDescent="0.35">
      <c r="A213" s="94"/>
      <c r="B213" s="94">
        <v>4226</v>
      </c>
      <c r="C213" s="95"/>
      <c r="D213" s="91" t="s">
        <v>181</v>
      </c>
      <c r="E213" s="96"/>
      <c r="F213" s="96">
        <v>0</v>
      </c>
      <c r="G213" s="96"/>
      <c r="H213" s="96"/>
      <c r="I213" s="96"/>
      <c r="J213" s="96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5.75" customHeight="1" x14ac:dyDescent="0.35">
      <c r="A214" s="94"/>
      <c r="B214" s="94"/>
      <c r="C214" s="47">
        <v>52</v>
      </c>
      <c r="D214" s="92" t="s">
        <v>41</v>
      </c>
      <c r="E214" s="48">
        <f>SUM(E215,E218)</f>
        <v>1726</v>
      </c>
      <c r="F214" s="48">
        <f t="shared" ref="F214:G214" si="69">SUM(F215,F218)</f>
        <v>5973</v>
      </c>
      <c r="G214" s="48">
        <f t="shared" si="69"/>
        <v>3000</v>
      </c>
      <c r="H214" s="48"/>
      <c r="I214" s="48">
        <v>3000</v>
      </c>
      <c r="J214" s="48">
        <v>3000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5.75" customHeight="1" x14ac:dyDescent="0.35">
      <c r="A215" s="94"/>
      <c r="B215" s="59">
        <v>422</v>
      </c>
      <c r="C215" s="60"/>
      <c r="D215" s="93" t="s">
        <v>89</v>
      </c>
      <c r="E215" s="61">
        <f>E216</f>
        <v>0</v>
      </c>
      <c r="F215" s="61">
        <f t="shared" ref="F215" si="70">F216</f>
        <v>0</v>
      </c>
      <c r="G215" s="61">
        <f>SUM(G216,G217)</f>
        <v>0</v>
      </c>
      <c r="H215" s="61"/>
      <c r="I215" s="61"/>
      <c r="J215" s="61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5.75" customHeight="1" x14ac:dyDescent="0.35">
      <c r="A216" s="94"/>
      <c r="B216" s="94">
        <v>4221</v>
      </c>
      <c r="C216" s="95"/>
      <c r="D216" s="91" t="s">
        <v>90</v>
      </c>
      <c r="E216" s="96"/>
      <c r="F216" s="96"/>
      <c r="G216" s="96"/>
      <c r="H216" s="96"/>
      <c r="I216" s="96"/>
      <c r="J216" s="96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5.75" customHeight="1" x14ac:dyDescent="0.35">
      <c r="A217" s="94"/>
      <c r="B217" s="94">
        <v>4227</v>
      </c>
      <c r="C217" s="95"/>
      <c r="D217" s="91" t="s">
        <v>237</v>
      </c>
      <c r="E217" s="96">
        <v>0</v>
      </c>
      <c r="F217" s="96">
        <v>0</v>
      </c>
      <c r="G217" s="96"/>
      <c r="H217" s="96"/>
      <c r="I217" s="96"/>
      <c r="J217" s="96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5.75" customHeight="1" x14ac:dyDescent="0.35">
      <c r="A218" s="94"/>
      <c r="B218" s="59">
        <v>424</v>
      </c>
      <c r="C218" s="60"/>
      <c r="D218" s="93" t="s">
        <v>94</v>
      </c>
      <c r="E218" s="61">
        <f>E219</f>
        <v>1726</v>
      </c>
      <c r="F218" s="61">
        <f t="shared" ref="F218:G218" si="71">F219</f>
        <v>5973</v>
      </c>
      <c r="G218" s="61">
        <f t="shared" si="71"/>
        <v>3000</v>
      </c>
      <c r="H218" s="61"/>
      <c r="I218" s="61"/>
      <c r="J218" s="61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5.75" customHeight="1" x14ac:dyDescent="0.35">
      <c r="A219" s="94"/>
      <c r="B219" s="94">
        <v>4241</v>
      </c>
      <c r="C219" s="95"/>
      <c r="D219" s="91" t="s">
        <v>94</v>
      </c>
      <c r="E219" s="96">
        <v>1726</v>
      </c>
      <c r="F219" s="96">
        <v>5973</v>
      </c>
      <c r="G219" s="96">
        <v>3000</v>
      </c>
      <c r="H219" s="96"/>
      <c r="I219" s="96"/>
      <c r="J219" s="96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5.75" customHeight="1" x14ac:dyDescent="0.35">
      <c r="A220" s="94"/>
      <c r="B220" s="94"/>
      <c r="C220" s="47">
        <v>61</v>
      </c>
      <c r="D220" s="92" t="s">
        <v>112</v>
      </c>
      <c r="E220" s="48">
        <f>E221</f>
        <v>0</v>
      </c>
      <c r="F220" s="48">
        <f t="shared" ref="F220:G220" si="72">F221</f>
        <v>0</v>
      </c>
      <c r="G220" s="48">
        <f t="shared" si="72"/>
        <v>0</v>
      </c>
      <c r="H220" s="48"/>
      <c r="I220" s="48">
        <v>0</v>
      </c>
      <c r="J220" s="48">
        <v>0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5.75" customHeight="1" x14ac:dyDescent="0.35">
      <c r="A221" s="94"/>
      <c r="B221" s="59">
        <v>422</v>
      </c>
      <c r="C221" s="60"/>
      <c r="D221" s="93" t="s">
        <v>89</v>
      </c>
      <c r="E221" s="61">
        <f>E222</f>
        <v>0</v>
      </c>
      <c r="F221" s="61">
        <f>F222</f>
        <v>0</v>
      </c>
      <c r="G221" s="61"/>
      <c r="H221" s="61"/>
      <c r="I221" s="61"/>
      <c r="J221" s="61"/>
    </row>
    <row r="222" spans="1:27" ht="15.75" customHeight="1" x14ac:dyDescent="0.35">
      <c r="A222" s="94"/>
      <c r="B222" s="94">
        <v>4227</v>
      </c>
      <c r="C222" s="95"/>
      <c r="D222" s="91" t="s">
        <v>182</v>
      </c>
      <c r="E222" s="96"/>
      <c r="F222" s="96">
        <v>0</v>
      </c>
      <c r="G222" s="96"/>
      <c r="H222" s="96"/>
      <c r="I222" s="96"/>
      <c r="J222" s="96"/>
    </row>
    <row r="223" spans="1:27" ht="15.75" customHeight="1" x14ac:dyDescent="0.35">
      <c r="A223" s="94"/>
      <c r="B223" s="94"/>
      <c r="C223" s="99">
        <v>11</v>
      </c>
      <c r="D223" s="294" t="s">
        <v>259</v>
      </c>
      <c r="E223" s="101"/>
      <c r="F223" s="101"/>
      <c r="G223" s="101"/>
      <c r="H223" s="101">
        <v>5375</v>
      </c>
      <c r="I223" s="101"/>
      <c r="J223" s="101"/>
    </row>
    <row r="224" spans="1:27" ht="15.75" customHeight="1" x14ac:dyDescent="0.35">
      <c r="A224" s="94"/>
      <c r="B224" s="295">
        <v>451</v>
      </c>
      <c r="C224" s="71"/>
      <c r="D224" s="296" t="s">
        <v>263</v>
      </c>
      <c r="E224" s="72"/>
      <c r="F224" s="72"/>
      <c r="G224" s="72"/>
      <c r="H224" s="72">
        <v>5375</v>
      </c>
      <c r="I224" s="72"/>
      <c r="J224" s="72"/>
    </row>
    <row r="225" spans="1:10" ht="15.75" customHeight="1" x14ac:dyDescent="0.35">
      <c r="A225" s="94"/>
      <c r="B225" s="94">
        <v>4511</v>
      </c>
      <c r="C225" s="95"/>
      <c r="D225" s="91" t="s">
        <v>263</v>
      </c>
      <c r="E225" s="96"/>
      <c r="F225" s="96"/>
      <c r="G225" s="96"/>
      <c r="H225" s="96">
        <v>5375</v>
      </c>
      <c r="I225" s="96"/>
      <c r="J225" s="96"/>
    </row>
    <row r="226" spans="1:10" ht="12.75" customHeight="1" x14ac:dyDescent="0.35">
      <c r="A226" s="297"/>
      <c r="B226" s="297"/>
      <c r="C226" s="298">
        <v>51</v>
      </c>
      <c r="D226" s="299" t="s">
        <v>22</v>
      </c>
      <c r="E226" s="101"/>
      <c r="F226" s="101"/>
      <c r="G226" s="101"/>
      <c r="H226" s="101">
        <v>260046</v>
      </c>
      <c r="I226" s="101"/>
      <c r="J226" s="101"/>
    </row>
    <row r="227" spans="1:10" ht="15.75" customHeight="1" x14ac:dyDescent="0.35">
      <c r="A227" s="297"/>
      <c r="B227" s="300">
        <v>451</v>
      </c>
      <c r="C227" s="300"/>
      <c r="D227" s="300" t="s">
        <v>263</v>
      </c>
      <c r="E227" s="72"/>
      <c r="F227" s="72"/>
      <c r="G227" s="72"/>
      <c r="H227" s="72">
        <v>260046</v>
      </c>
      <c r="I227" s="72"/>
      <c r="J227" s="72"/>
    </row>
    <row r="228" spans="1:10" ht="15.75" customHeight="1" x14ac:dyDescent="0.35">
      <c r="A228" s="297"/>
      <c r="B228" s="297">
        <v>4511</v>
      </c>
      <c r="C228" s="297"/>
      <c r="D228" s="297" t="s">
        <v>263</v>
      </c>
      <c r="E228" s="96"/>
      <c r="F228" s="96"/>
      <c r="G228" s="96"/>
      <c r="H228" s="96">
        <v>260046</v>
      </c>
      <c r="I228" s="96"/>
      <c r="J228" s="96"/>
    </row>
    <row r="229" spans="1:10" ht="15.75" customHeight="1" x14ac:dyDescent="0.35">
      <c r="A229" s="292"/>
      <c r="B229" s="292"/>
      <c r="C229" s="292"/>
      <c r="D229" s="292"/>
      <c r="E229" s="293"/>
      <c r="F229" s="293"/>
      <c r="G229" s="293"/>
      <c r="H229" s="293"/>
      <c r="I229" s="293"/>
      <c r="J229" s="293"/>
    </row>
    <row r="230" spans="1:10" ht="15.75" customHeight="1" x14ac:dyDescent="0.35">
      <c r="A230" s="292"/>
      <c r="B230" s="292"/>
      <c r="C230" s="292"/>
      <c r="D230" s="292"/>
      <c r="E230" s="293"/>
      <c r="F230" s="293"/>
      <c r="G230" s="293"/>
      <c r="H230" s="293"/>
      <c r="I230" s="293"/>
      <c r="J230" s="293"/>
    </row>
    <row r="231" spans="1:10" ht="15.75" customHeight="1" x14ac:dyDescent="0.35">
      <c r="A231" s="87"/>
      <c r="B231" s="87"/>
      <c r="C231" s="87"/>
      <c r="D231" s="87"/>
      <c r="E231" s="88"/>
      <c r="F231" s="88"/>
      <c r="G231" s="88"/>
      <c r="H231" s="88"/>
      <c r="I231" s="88"/>
      <c r="J231" s="88"/>
    </row>
    <row r="232" spans="1:10" ht="15.75" customHeight="1" x14ac:dyDescent="0.35">
      <c r="A232" s="87"/>
      <c r="B232" s="87"/>
      <c r="C232" s="87"/>
      <c r="D232" s="87"/>
      <c r="E232" s="88"/>
      <c r="F232" s="88"/>
      <c r="G232" s="88"/>
      <c r="H232" s="88"/>
      <c r="I232" s="88"/>
      <c r="J232" s="88"/>
    </row>
    <row r="233" spans="1:10" ht="15.75" customHeight="1" x14ac:dyDescent="0.35">
      <c r="A233" s="87"/>
      <c r="B233" s="87"/>
      <c r="C233" s="87"/>
      <c r="D233" s="87"/>
      <c r="E233" s="88"/>
      <c r="F233" s="88"/>
      <c r="G233" s="88"/>
      <c r="H233" s="88"/>
      <c r="I233" s="88"/>
      <c r="J233" s="88"/>
    </row>
    <row r="234" spans="1:10" ht="15.75" customHeight="1" x14ac:dyDescent="0.35">
      <c r="A234" s="87"/>
      <c r="B234" s="87"/>
      <c r="C234" s="87"/>
      <c r="D234" s="87"/>
      <c r="E234" s="88"/>
      <c r="F234" s="88"/>
      <c r="G234" s="88"/>
      <c r="H234" s="88"/>
      <c r="I234" s="88"/>
      <c r="J234" s="88"/>
    </row>
    <row r="235" spans="1:10" ht="15.75" customHeight="1" x14ac:dyDescent="0.35">
      <c r="A235" s="87"/>
      <c r="B235" s="87"/>
      <c r="C235" s="87"/>
      <c r="D235" s="87"/>
      <c r="E235" s="88"/>
      <c r="F235" s="88"/>
      <c r="G235" s="88"/>
      <c r="H235" s="88"/>
      <c r="I235" s="88"/>
      <c r="J235" s="88"/>
    </row>
    <row r="236" spans="1:10" ht="15.75" customHeight="1" x14ac:dyDescent="0.35">
      <c r="A236" s="87"/>
      <c r="B236" s="87"/>
      <c r="C236" s="87"/>
      <c r="D236" s="87"/>
      <c r="E236" s="88"/>
      <c r="F236" s="88"/>
      <c r="G236" s="88"/>
      <c r="H236" s="88"/>
      <c r="I236" s="88"/>
      <c r="J236" s="88"/>
    </row>
    <row r="237" spans="1:10" ht="15.75" customHeight="1" x14ac:dyDescent="0.35"/>
    <row r="238" spans="1:10" ht="15.75" customHeight="1" x14ac:dyDescent="0.35"/>
    <row r="239" spans="1:10" ht="15.75" customHeight="1" x14ac:dyDescent="0.35"/>
    <row r="240" spans="1:1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  <row r="1019" ht="15.75" customHeight="1" x14ac:dyDescent="0.35"/>
    <row r="1020" ht="15.75" customHeight="1" x14ac:dyDescent="0.35"/>
    <row r="1021" ht="15.75" customHeight="1" x14ac:dyDescent="0.35"/>
    <row r="1022" ht="15.75" customHeight="1" x14ac:dyDescent="0.35"/>
    <row r="1023" ht="15.75" customHeight="1" x14ac:dyDescent="0.35"/>
    <row r="1024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  <row r="1030" ht="15.75" customHeight="1" x14ac:dyDescent="0.35"/>
    <row r="1031" ht="15.75" customHeight="1" x14ac:dyDescent="0.35"/>
    <row r="1032" ht="15.75" customHeight="1" x14ac:dyDescent="0.35"/>
    <row r="1033" ht="15.75" customHeight="1" x14ac:dyDescent="0.35"/>
    <row r="1034" ht="15.75" customHeight="1" x14ac:dyDescent="0.35"/>
    <row r="1035" ht="15.75" customHeight="1" x14ac:dyDescent="0.35"/>
    <row r="1036" ht="15.75" customHeight="1" x14ac:dyDescent="0.35"/>
    <row r="1037" ht="15.75" customHeight="1" x14ac:dyDescent="0.35"/>
    <row r="1038" ht="15.75" customHeight="1" x14ac:dyDescent="0.35"/>
    <row r="1039" ht="15.75" customHeight="1" x14ac:dyDescent="0.35"/>
    <row r="1040" ht="15.75" customHeight="1" x14ac:dyDescent="0.35"/>
    <row r="1041" ht="15.75" customHeight="1" x14ac:dyDescent="0.35"/>
    <row r="1042" ht="15.75" customHeight="1" x14ac:dyDescent="0.35"/>
    <row r="1043" ht="15.75" customHeight="1" x14ac:dyDescent="0.35"/>
    <row r="1044" ht="15.75" customHeight="1" x14ac:dyDescent="0.35"/>
    <row r="1045" ht="15.75" customHeight="1" x14ac:dyDescent="0.35"/>
    <row r="1046" ht="15.75" customHeight="1" x14ac:dyDescent="0.35"/>
    <row r="1047" ht="15.75" customHeight="1" x14ac:dyDescent="0.35"/>
    <row r="1048" ht="15.75" customHeight="1" x14ac:dyDescent="0.35"/>
    <row r="1049" ht="15.75" customHeight="1" x14ac:dyDescent="0.35"/>
    <row r="1050" ht="15.75" customHeight="1" x14ac:dyDescent="0.35"/>
    <row r="1051" ht="15.75" customHeight="1" x14ac:dyDescent="0.35"/>
    <row r="1052" ht="15.75" customHeight="1" x14ac:dyDescent="0.35"/>
    <row r="1053" ht="15.75" customHeight="1" x14ac:dyDescent="0.35"/>
    <row r="1054" ht="15.75" customHeight="1" x14ac:dyDescent="0.35"/>
    <row r="1055" ht="15.75" customHeight="1" x14ac:dyDescent="0.35"/>
    <row r="1056" ht="15.75" customHeight="1" x14ac:dyDescent="0.35"/>
    <row r="1057" ht="15.75" customHeight="1" x14ac:dyDescent="0.35"/>
    <row r="1058" ht="15.75" customHeight="1" x14ac:dyDescent="0.35"/>
    <row r="1059" ht="15.75" customHeight="1" x14ac:dyDescent="0.35"/>
    <row r="1060" ht="15.75" customHeight="1" x14ac:dyDescent="0.35"/>
    <row r="1061" ht="15.75" customHeight="1" x14ac:dyDescent="0.35"/>
  </sheetData>
  <mergeCells count="5">
    <mergeCell ref="A56:J56"/>
    <mergeCell ref="A1:J1"/>
    <mergeCell ref="A3:J3"/>
    <mergeCell ref="A5:J5"/>
    <mergeCell ref="A7:J7"/>
  </mergeCells>
  <pageMargins left="0.70866141732283472" right="0.70866141732283472" top="0.55118110236220474" bottom="0.55118110236220474" header="0.51181102362204722" footer="0.5118110236220472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2"/>
  <sheetViews>
    <sheetView zoomScale="95" zoomScaleNormal="95" workbookViewId="0">
      <selection activeCell="H25" sqref="H25"/>
    </sheetView>
  </sheetViews>
  <sheetFormatPr defaultColWidth="14.453125" defaultRowHeight="14.5" x14ac:dyDescent="0.35"/>
  <cols>
    <col min="1" max="1" width="37.7265625" style="1" customWidth="1"/>
    <col min="2" max="4" width="25.26953125" style="1" customWidth="1"/>
    <col min="5" max="6" width="25.26953125" style="12" customWidth="1"/>
    <col min="7" max="8" width="25.26953125" style="1" customWidth="1"/>
    <col min="9" max="28" width="8.7265625" style="1" customWidth="1"/>
  </cols>
  <sheetData>
    <row r="1" spans="1:28" ht="42" customHeight="1" x14ac:dyDescent="0.35">
      <c r="A1" s="349" t="s">
        <v>275</v>
      </c>
      <c r="B1" s="349"/>
      <c r="C1" s="349"/>
      <c r="D1" s="349"/>
      <c r="E1" s="349"/>
      <c r="F1" s="349"/>
      <c r="G1" s="349"/>
      <c r="H1" s="349"/>
    </row>
    <row r="2" spans="1:28" ht="18" customHeight="1" x14ac:dyDescent="0.35">
      <c r="A2" s="2"/>
      <c r="B2" s="2"/>
      <c r="C2" s="2"/>
      <c r="D2" s="2"/>
      <c r="E2" s="2"/>
      <c r="F2" s="2"/>
      <c r="G2" s="2"/>
      <c r="H2" s="2"/>
    </row>
    <row r="3" spans="1:28" ht="15" customHeight="1" x14ac:dyDescent="0.35">
      <c r="A3" s="349" t="s">
        <v>0</v>
      </c>
      <c r="B3" s="349"/>
      <c r="C3" s="349"/>
      <c r="D3" s="349"/>
      <c r="E3" s="349"/>
      <c r="F3" s="349"/>
      <c r="G3" s="349"/>
      <c r="H3" s="349"/>
    </row>
    <row r="4" spans="1:28" ht="18" x14ac:dyDescent="0.35">
      <c r="A4" s="2"/>
      <c r="B4" s="2"/>
      <c r="C4" s="2"/>
      <c r="D4" s="2"/>
      <c r="E4" s="2"/>
      <c r="F4" s="2"/>
      <c r="G4" s="3"/>
      <c r="H4" s="3"/>
    </row>
    <row r="5" spans="1:28" ht="18" customHeight="1" x14ac:dyDescent="0.35">
      <c r="A5" s="349" t="s">
        <v>14</v>
      </c>
      <c r="B5" s="349"/>
      <c r="C5" s="349"/>
      <c r="D5" s="349"/>
      <c r="E5" s="349"/>
      <c r="F5" s="349"/>
      <c r="G5" s="349"/>
      <c r="H5" s="349"/>
    </row>
    <row r="6" spans="1:28" ht="18" x14ac:dyDescent="0.35">
      <c r="A6" s="2"/>
      <c r="B6" s="2"/>
      <c r="C6" s="2"/>
      <c r="D6" s="2"/>
      <c r="E6" s="2"/>
      <c r="F6" s="2"/>
      <c r="G6" s="3"/>
      <c r="H6" s="3"/>
    </row>
    <row r="7" spans="1:28" ht="15" customHeight="1" x14ac:dyDescent="0.35">
      <c r="A7" s="349" t="s">
        <v>95</v>
      </c>
      <c r="B7" s="349"/>
      <c r="C7" s="349"/>
      <c r="D7" s="349"/>
      <c r="E7" s="349"/>
      <c r="F7" s="349"/>
      <c r="G7" s="349"/>
      <c r="H7" s="349"/>
    </row>
    <row r="8" spans="1:28" ht="18" x14ac:dyDescent="0.35">
      <c r="A8" s="2"/>
      <c r="B8" s="2"/>
      <c r="C8" s="2"/>
      <c r="D8" s="2"/>
      <c r="E8" s="2"/>
      <c r="F8" s="2"/>
      <c r="G8" s="3"/>
      <c r="H8" s="3"/>
    </row>
    <row r="9" spans="1:28" ht="26" x14ac:dyDescent="0.35">
      <c r="A9" s="4" t="s">
        <v>96</v>
      </c>
      <c r="B9" s="5" t="s">
        <v>159</v>
      </c>
      <c r="C9" s="4" t="s">
        <v>160</v>
      </c>
      <c r="D9" s="4" t="s">
        <v>157</v>
      </c>
      <c r="E9" s="4" t="s">
        <v>255</v>
      </c>
      <c r="F9" s="4" t="s">
        <v>3</v>
      </c>
      <c r="G9" s="4" t="s">
        <v>158</v>
      </c>
      <c r="AA9"/>
      <c r="AB9"/>
    </row>
    <row r="10" spans="1:28" ht="15.75" customHeight="1" x14ac:dyDescent="0.35">
      <c r="A10" s="6" t="s">
        <v>97</v>
      </c>
      <c r="B10" s="8"/>
      <c r="C10" s="9"/>
      <c r="D10" s="9"/>
      <c r="E10" s="9">
        <v>265421</v>
      </c>
      <c r="F10" s="9"/>
      <c r="G10" s="9"/>
      <c r="AB10"/>
    </row>
    <row r="11" spans="1:28" ht="15.75" customHeight="1" x14ac:dyDescent="0.35">
      <c r="A11" s="6" t="s">
        <v>98</v>
      </c>
      <c r="B11" s="8"/>
      <c r="C11" s="9"/>
      <c r="D11" s="9"/>
      <c r="E11" s="9"/>
      <c r="F11" s="9"/>
      <c r="G11" s="9"/>
      <c r="AB11"/>
    </row>
    <row r="12" spans="1:28" x14ac:dyDescent="0.35">
      <c r="A12" s="13" t="s">
        <v>99</v>
      </c>
      <c r="B12" s="8"/>
      <c r="C12" s="9"/>
      <c r="D12" s="9"/>
      <c r="E12" s="9"/>
      <c r="F12" s="9"/>
      <c r="G12" s="9"/>
      <c r="AB12"/>
    </row>
    <row r="13" spans="1:28" x14ac:dyDescent="0.35">
      <c r="A13" s="10" t="s">
        <v>100</v>
      </c>
      <c r="B13" s="9">
        <v>828797</v>
      </c>
      <c r="C13" s="9">
        <v>764351</v>
      </c>
      <c r="D13" s="9">
        <v>935388</v>
      </c>
      <c r="E13" s="9"/>
      <c r="F13" s="9">
        <v>963450</v>
      </c>
      <c r="G13" s="9">
        <v>963450</v>
      </c>
      <c r="AB13"/>
    </row>
    <row r="14" spans="1:28" x14ac:dyDescent="0.35">
      <c r="A14" s="10">
        <v>960</v>
      </c>
      <c r="B14" s="8"/>
      <c r="C14" s="9"/>
      <c r="D14" s="9"/>
      <c r="E14" s="9"/>
      <c r="F14" s="9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/>
    </row>
    <row r="15" spans="1:28" x14ac:dyDescent="0.35">
      <c r="A15" s="10"/>
      <c r="B15" s="8"/>
      <c r="C15" s="9"/>
      <c r="D15" s="9"/>
      <c r="E15" s="9"/>
      <c r="F15" s="9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/>
    </row>
    <row r="16" spans="1:28" x14ac:dyDescent="0.35">
      <c r="A16" s="6" t="s">
        <v>101</v>
      </c>
      <c r="B16" s="8"/>
      <c r="C16" s="9"/>
      <c r="D16" s="9"/>
      <c r="E16" s="9"/>
      <c r="F16" s="9"/>
      <c r="G16" s="14"/>
      <c r="AB16"/>
    </row>
    <row r="17" spans="1:28" ht="26" x14ac:dyDescent="0.35">
      <c r="A17" s="13" t="s">
        <v>102</v>
      </c>
      <c r="B17" s="9"/>
      <c r="C17" s="9"/>
      <c r="D17" s="9"/>
      <c r="E17" s="9"/>
      <c r="F17" s="9"/>
      <c r="G17" s="14"/>
      <c r="AB17"/>
    </row>
    <row r="18" spans="1:28" x14ac:dyDescent="0.35">
      <c r="A18" s="280" t="s">
        <v>260</v>
      </c>
      <c r="B18" s="281"/>
      <c r="C18" s="281"/>
      <c r="D18" s="281"/>
      <c r="E18" s="282">
        <v>265421</v>
      </c>
      <c r="F18" s="282"/>
      <c r="G18" s="281"/>
    </row>
    <row r="19" spans="1:28" x14ac:dyDescent="0.35">
      <c r="A19" s="283" t="s">
        <v>261</v>
      </c>
      <c r="B19" s="281"/>
      <c r="C19" s="281"/>
      <c r="D19" s="281"/>
      <c r="E19" s="282">
        <v>265421</v>
      </c>
      <c r="F19" s="282"/>
      <c r="G19" s="281"/>
    </row>
    <row r="23" spans="1:28" ht="15.75" customHeight="1" x14ac:dyDescent="0.35"/>
    <row r="24" spans="1:28" ht="15.75" customHeight="1" x14ac:dyDescent="0.35"/>
    <row r="25" spans="1:28" ht="15.75" customHeight="1" x14ac:dyDescent="0.35"/>
    <row r="26" spans="1:28" ht="15.75" customHeight="1" x14ac:dyDescent="0.35"/>
    <row r="27" spans="1:28" ht="15.75" customHeight="1" x14ac:dyDescent="0.35"/>
    <row r="28" spans="1:28" ht="15.75" customHeight="1" x14ac:dyDescent="0.35"/>
    <row r="29" spans="1:28" ht="15.75" customHeight="1" x14ac:dyDescent="0.35"/>
    <row r="30" spans="1:28" ht="15.75" customHeight="1" x14ac:dyDescent="0.35"/>
    <row r="31" spans="1:28" ht="15.75" customHeight="1" x14ac:dyDescent="0.35"/>
    <row r="32" spans="1:2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4">
    <mergeCell ref="A1:H1"/>
    <mergeCell ref="A3:H3"/>
    <mergeCell ref="A5:H5"/>
    <mergeCell ref="A7:H7"/>
  </mergeCells>
  <pageMargins left="0.7" right="0.7" top="0.75" bottom="0.75" header="0.511811023622047" footer="0.511811023622047"/>
  <pageSetup paperSize="9" scale="6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95" zoomScaleNormal="95" workbookViewId="0">
      <selection sqref="A1:I1"/>
    </sheetView>
  </sheetViews>
  <sheetFormatPr defaultColWidth="14.453125" defaultRowHeight="14.5" x14ac:dyDescent="0.35"/>
  <cols>
    <col min="1" max="1" width="7.453125" style="1" customWidth="1"/>
    <col min="2" max="2" width="8.453125" style="1" customWidth="1"/>
    <col min="3" max="3" width="5.453125" style="1" customWidth="1"/>
    <col min="4" max="9" width="25.26953125" style="1" customWidth="1"/>
    <col min="10" max="26" width="8.7265625" style="1" customWidth="1"/>
  </cols>
  <sheetData>
    <row r="1" spans="1:9" ht="42" customHeight="1" x14ac:dyDescent="0.35">
      <c r="A1" s="349" t="s">
        <v>276</v>
      </c>
      <c r="B1" s="349"/>
      <c r="C1" s="349"/>
      <c r="D1" s="349"/>
      <c r="E1" s="349"/>
      <c r="F1" s="349"/>
      <c r="G1" s="349"/>
      <c r="H1" s="349"/>
      <c r="I1" s="349"/>
    </row>
    <row r="2" spans="1:9" ht="18" customHeigh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35">
      <c r="A3" s="349" t="s">
        <v>0</v>
      </c>
      <c r="B3" s="349"/>
      <c r="C3" s="349"/>
      <c r="D3" s="349"/>
      <c r="E3" s="349"/>
      <c r="F3" s="349"/>
      <c r="G3" s="349"/>
      <c r="H3" s="349"/>
      <c r="I3" s="349"/>
    </row>
    <row r="4" spans="1:9" ht="18" x14ac:dyDescent="0.3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35">
      <c r="A5" s="349" t="s">
        <v>103</v>
      </c>
      <c r="B5" s="349"/>
      <c r="C5" s="349"/>
      <c r="D5" s="349"/>
      <c r="E5" s="349"/>
      <c r="F5" s="349"/>
      <c r="G5" s="349"/>
      <c r="H5" s="349"/>
      <c r="I5" s="349"/>
    </row>
    <row r="6" spans="1:9" ht="18" x14ac:dyDescent="0.35">
      <c r="A6" s="2"/>
      <c r="B6" s="2"/>
      <c r="C6" s="2"/>
      <c r="D6" s="2"/>
      <c r="E6" s="2"/>
      <c r="F6" s="2"/>
      <c r="G6" s="2"/>
      <c r="H6" s="3"/>
      <c r="I6" s="3"/>
    </row>
    <row r="7" spans="1:9" ht="26" x14ac:dyDescent="0.35">
      <c r="A7" s="4" t="s">
        <v>15</v>
      </c>
      <c r="B7" s="5" t="s">
        <v>16</v>
      </c>
      <c r="C7" s="5" t="s">
        <v>17</v>
      </c>
      <c r="D7" s="5" t="s">
        <v>104</v>
      </c>
      <c r="E7" s="5" t="s">
        <v>9</v>
      </c>
      <c r="F7" s="4" t="s">
        <v>10</v>
      </c>
      <c r="G7" s="4" t="s">
        <v>1</v>
      </c>
      <c r="H7" s="4" t="s">
        <v>2</v>
      </c>
      <c r="I7" s="4" t="s">
        <v>3</v>
      </c>
    </row>
    <row r="8" spans="1:9" ht="26" x14ac:dyDescent="0.35">
      <c r="A8" s="6">
        <v>8</v>
      </c>
      <c r="B8" s="6"/>
      <c r="C8" s="6"/>
      <c r="D8" s="6" t="s">
        <v>105</v>
      </c>
      <c r="E8" s="8"/>
      <c r="F8" s="9"/>
      <c r="G8" s="9"/>
      <c r="H8" s="9"/>
      <c r="I8" s="9"/>
    </row>
    <row r="9" spans="1:9" x14ac:dyDescent="0.35">
      <c r="A9" s="6"/>
      <c r="B9" s="7">
        <v>84</v>
      </c>
      <c r="C9" s="7"/>
      <c r="D9" s="7" t="s">
        <v>106</v>
      </c>
      <c r="E9" s="8"/>
      <c r="F9" s="9"/>
      <c r="G9" s="9"/>
      <c r="H9" s="9"/>
      <c r="I9" s="9"/>
    </row>
    <row r="10" spans="1:9" ht="26" x14ac:dyDescent="0.35">
      <c r="A10" s="10"/>
      <c r="B10" s="10"/>
      <c r="C10" s="11">
        <v>81</v>
      </c>
      <c r="D10" s="13" t="s">
        <v>107</v>
      </c>
      <c r="E10" s="8"/>
      <c r="F10" s="9"/>
      <c r="G10" s="9"/>
      <c r="H10" s="9"/>
      <c r="I10" s="9"/>
    </row>
    <row r="11" spans="1:9" ht="26" x14ac:dyDescent="0.35">
      <c r="A11" s="16">
        <v>5</v>
      </c>
      <c r="B11" s="16"/>
      <c r="C11" s="16"/>
      <c r="D11" s="17" t="s">
        <v>108</v>
      </c>
      <c r="E11" s="8"/>
      <c r="F11" s="9"/>
      <c r="G11" s="9"/>
      <c r="H11" s="9"/>
      <c r="I11" s="9"/>
    </row>
    <row r="12" spans="1:9" ht="25" x14ac:dyDescent="0.35">
      <c r="A12" s="7"/>
      <c r="B12" s="7">
        <v>54</v>
      </c>
      <c r="C12" s="7"/>
      <c r="D12" s="18" t="s">
        <v>109</v>
      </c>
      <c r="E12" s="8"/>
      <c r="F12" s="9"/>
      <c r="G12" s="9"/>
      <c r="H12" s="9"/>
      <c r="I12" s="14"/>
    </row>
    <row r="13" spans="1:9" x14ac:dyDescent="0.35">
      <c r="A13" s="7"/>
      <c r="B13" s="7"/>
      <c r="C13" s="11">
        <v>11</v>
      </c>
      <c r="D13" s="11" t="s">
        <v>34</v>
      </c>
      <c r="E13" s="8"/>
      <c r="F13" s="9"/>
      <c r="G13" s="9"/>
      <c r="H13" s="9"/>
      <c r="I13" s="14"/>
    </row>
    <row r="14" spans="1:9" x14ac:dyDescent="0.35">
      <c r="A14" s="7"/>
      <c r="B14" s="7"/>
      <c r="C14" s="11">
        <v>31</v>
      </c>
      <c r="D14" s="11" t="s">
        <v>28</v>
      </c>
      <c r="E14" s="8"/>
      <c r="F14" s="9"/>
      <c r="G14" s="9"/>
      <c r="H14" s="9"/>
      <c r="I14" s="14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I1"/>
    <mergeCell ref="A3:I3"/>
    <mergeCell ref="A5:I5"/>
  </mergeCells>
  <pageMargins left="0.7" right="0.7" top="0.75" bottom="0.75" header="0.511811023622047" footer="0.511811023622047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E29" sqref="E29"/>
    </sheetView>
  </sheetViews>
  <sheetFormatPr defaultRowHeight="14.5" x14ac:dyDescent="0.35"/>
  <cols>
    <col min="1" max="1" width="29.7265625" customWidth="1"/>
    <col min="2" max="7" width="25.26953125" customWidth="1"/>
  </cols>
  <sheetData>
    <row r="1" spans="1:8" ht="18" x14ac:dyDescent="0.35">
      <c r="B1" s="124"/>
      <c r="C1" s="124"/>
      <c r="D1" s="124"/>
      <c r="E1" s="124"/>
      <c r="F1" s="125"/>
      <c r="G1" s="125"/>
    </row>
    <row r="2" spans="1:8" ht="15.5" x14ac:dyDescent="0.35">
      <c r="A2" s="327" t="s">
        <v>14</v>
      </c>
      <c r="B2" s="327"/>
      <c r="C2" s="327"/>
      <c r="D2" s="327"/>
      <c r="E2" s="327"/>
      <c r="F2" s="327"/>
      <c r="G2" s="327"/>
    </row>
    <row r="3" spans="1:8" ht="18" x14ac:dyDescent="0.35">
      <c r="A3" s="124"/>
      <c r="B3" s="124"/>
      <c r="C3" s="124"/>
      <c r="D3" s="124"/>
      <c r="E3" s="124"/>
      <c r="F3" s="125"/>
      <c r="G3" s="125"/>
    </row>
    <row r="4" spans="1:8" ht="15.5" x14ac:dyDescent="0.35">
      <c r="A4" s="327" t="s">
        <v>201</v>
      </c>
      <c r="B4" s="327"/>
      <c r="C4" s="327"/>
      <c r="D4" s="327"/>
      <c r="E4" s="327"/>
      <c r="F4" s="327"/>
      <c r="G4" s="327"/>
    </row>
    <row r="5" spans="1:8" ht="18" x14ac:dyDescent="0.35">
      <c r="A5" s="124"/>
      <c r="B5" s="124"/>
      <c r="C5" s="124"/>
      <c r="D5" s="124"/>
      <c r="E5" s="124"/>
      <c r="F5" s="125"/>
      <c r="G5" s="125"/>
    </row>
    <row r="6" spans="1:8" ht="26" x14ac:dyDescent="0.35">
      <c r="A6" s="126" t="s">
        <v>202</v>
      </c>
      <c r="B6" s="127" t="s">
        <v>159</v>
      </c>
      <c r="C6" s="126" t="s">
        <v>160</v>
      </c>
      <c r="D6" s="126" t="s">
        <v>157</v>
      </c>
      <c r="E6" s="126" t="s">
        <v>256</v>
      </c>
      <c r="F6" s="126" t="s">
        <v>3</v>
      </c>
      <c r="G6" s="126" t="s">
        <v>158</v>
      </c>
      <c r="H6" s="301"/>
    </row>
    <row r="7" spans="1:8" ht="15" customHeight="1" x14ac:dyDescent="0.35">
      <c r="A7" s="128" t="s">
        <v>4</v>
      </c>
      <c r="B7" s="271">
        <f>SUM(B8,B10,B12,B15,B20)</f>
        <v>845649</v>
      </c>
      <c r="C7" s="271">
        <f t="shared" ref="C7:G7" si="0">SUM(C8,C10,C12,C15,C20)</f>
        <v>787976</v>
      </c>
      <c r="D7" s="271">
        <f t="shared" si="0"/>
        <v>984388</v>
      </c>
      <c r="E7" s="271">
        <v>1249809</v>
      </c>
      <c r="F7" s="271">
        <f t="shared" si="0"/>
        <v>1013834</v>
      </c>
      <c r="G7" s="271">
        <f t="shared" si="0"/>
        <v>1013834</v>
      </c>
    </row>
    <row r="8" spans="1:8" ht="15" customHeight="1" x14ac:dyDescent="0.35">
      <c r="A8" s="129" t="s">
        <v>203</v>
      </c>
      <c r="B8" s="272">
        <v>1716</v>
      </c>
      <c r="C8" s="272">
        <f t="shared" ref="C8" si="1">C9</f>
        <v>1593</v>
      </c>
      <c r="D8" s="272">
        <v>953</v>
      </c>
      <c r="E8" s="272">
        <v>0</v>
      </c>
      <c r="F8" s="272">
        <v>980</v>
      </c>
      <c r="G8" s="272">
        <v>980</v>
      </c>
    </row>
    <row r="9" spans="1:8" ht="15" customHeight="1" x14ac:dyDescent="0.35">
      <c r="A9" s="26" t="s">
        <v>204</v>
      </c>
      <c r="B9" s="130">
        <v>1716</v>
      </c>
      <c r="C9" s="130">
        <v>1593</v>
      </c>
      <c r="D9" s="130">
        <v>953</v>
      </c>
      <c r="E9" s="130">
        <v>6328</v>
      </c>
      <c r="F9" s="130">
        <v>980</v>
      </c>
      <c r="G9" s="130">
        <v>980</v>
      </c>
    </row>
    <row r="10" spans="1:8" ht="15" customHeight="1" x14ac:dyDescent="0.35">
      <c r="A10" s="129" t="s">
        <v>210</v>
      </c>
      <c r="B10" s="130">
        <f>B11</f>
        <v>2206</v>
      </c>
      <c r="C10" s="130">
        <v>2124</v>
      </c>
      <c r="D10" s="130">
        <f t="shared" ref="D10" si="2">D11</f>
        <v>2124</v>
      </c>
      <c r="E10" s="130">
        <v>0</v>
      </c>
      <c r="F10" s="130">
        <v>2187</v>
      </c>
      <c r="G10" s="130">
        <v>2187</v>
      </c>
    </row>
    <row r="11" spans="1:8" ht="15" customHeight="1" x14ac:dyDescent="0.35">
      <c r="A11" s="26" t="s">
        <v>211</v>
      </c>
      <c r="B11" s="132">
        <v>2206</v>
      </c>
      <c r="C11" s="130">
        <v>2124</v>
      </c>
      <c r="D11" s="130">
        <v>2124</v>
      </c>
      <c r="E11" s="130">
        <v>0</v>
      </c>
      <c r="F11" s="130">
        <v>2187</v>
      </c>
      <c r="G11" s="130">
        <v>2187</v>
      </c>
    </row>
    <row r="12" spans="1:8" ht="15" customHeight="1" x14ac:dyDescent="0.35">
      <c r="A12" s="131" t="s">
        <v>205</v>
      </c>
      <c r="B12" s="132">
        <f>SUM(B13:B14)</f>
        <v>68991</v>
      </c>
      <c r="C12" s="132">
        <v>84943</v>
      </c>
      <c r="D12" s="132">
        <f t="shared" ref="D12:G12" si="3">SUM(D13:D14)</f>
        <v>66630</v>
      </c>
      <c r="E12" s="132">
        <v>0</v>
      </c>
      <c r="F12" s="132">
        <f t="shared" si="3"/>
        <v>68564</v>
      </c>
      <c r="G12" s="132">
        <f t="shared" si="3"/>
        <v>68564</v>
      </c>
    </row>
    <row r="13" spans="1:8" ht="19.5" customHeight="1" x14ac:dyDescent="0.35">
      <c r="A13" s="133" t="s">
        <v>206</v>
      </c>
      <c r="B13" s="132">
        <v>26448</v>
      </c>
      <c r="C13" s="130">
        <v>26545</v>
      </c>
      <c r="D13" s="130">
        <v>7830</v>
      </c>
      <c r="E13" s="130"/>
      <c r="F13" s="130">
        <v>8000</v>
      </c>
      <c r="G13" s="130">
        <v>8000</v>
      </c>
      <c r="H13" s="277"/>
    </row>
    <row r="14" spans="1:8" ht="15" customHeight="1" x14ac:dyDescent="0.35">
      <c r="A14" s="26" t="s">
        <v>230</v>
      </c>
      <c r="B14" s="132">
        <v>42543</v>
      </c>
      <c r="C14" s="130">
        <v>58398</v>
      </c>
      <c r="D14" s="130">
        <v>58800</v>
      </c>
      <c r="E14" s="130">
        <v>0</v>
      </c>
      <c r="F14" s="130">
        <v>60564</v>
      </c>
      <c r="G14" s="130">
        <v>60564</v>
      </c>
    </row>
    <row r="15" spans="1:8" ht="15" customHeight="1" x14ac:dyDescent="0.35">
      <c r="A15" s="265" t="s">
        <v>207</v>
      </c>
      <c r="B15" s="132">
        <f>SUM(B16:B18)</f>
        <v>772232</v>
      </c>
      <c r="C15" s="132">
        <f t="shared" ref="C15:G15" si="4">SUM(C16:C18)</f>
        <v>698652</v>
      </c>
      <c r="D15" s="132">
        <f t="shared" si="4"/>
        <v>914081</v>
      </c>
      <c r="E15" s="132">
        <v>0</v>
      </c>
      <c r="F15" s="132">
        <f t="shared" si="4"/>
        <v>941503</v>
      </c>
      <c r="G15" s="132">
        <f t="shared" si="4"/>
        <v>941503</v>
      </c>
    </row>
    <row r="16" spans="1:8" ht="18" customHeight="1" x14ac:dyDescent="0.35">
      <c r="A16" s="26" t="s">
        <v>231</v>
      </c>
      <c r="B16" s="132">
        <v>0</v>
      </c>
      <c r="C16" s="130">
        <v>0</v>
      </c>
      <c r="D16" s="130">
        <v>0</v>
      </c>
      <c r="E16" s="130">
        <v>260046</v>
      </c>
      <c r="F16" s="130">
        <v>0</v>
      </c>
      <c r="G16" s="134">
        <v>0</v>
      </c>
    </row>
    <row r="17" spans="1:7" ht="18" customHeight="1" x14ac:dyDescent="0.35">
      <c r="A17" s="26" t="s">
        <v>234</v>
      </c>
      <c r="B17" s="132">
        <v>9133</v>
      </c>
      <c r="C17" s="130">
        <v>13803</v>
      </c>
      <c r="D17" s="130">
        <v>8581</v>
      </c>
      <c r="E17" s="130">
        <v>0</v>
      </c>
      <c r="F17" s="130">
        <v>8838</v>
      </c>
      <c r="G17" s="134">
        <v>8838</v>
      </c>
    </row>
    <row r="18" spans="1:7" ht="15" customHeight="1" x14ac:dyDescent="0.35">
      <c r="A18" s="26" t="s">
        <v>208</v>
      </c>
      <c r="B18" s="132">
        <v>763099</v>
      </c>
      <c r="C18" s="130">
        <v>684849</v>
      </c>
      <c r="D18" s="130">
        <v>905500</v>
      </c>
      <c r="E18" s="130"/>
      <c r="F18" s="130">
        <v>932665</v>
      </c>
      <c r="G18" s="134">
        <v>932665</v>
      </c>
    </row>
    <row r="19" spans="1:7" ht="15" customHeight="1" x14ac:dyDescent="0.35">
      <c r="A19" s="26" t="s">
        <v>257</v>
      </c>
      <c r="B19" s="132"/>
      <c r="C19" s="132"/>
      <c r="D19" s="132"/>
      <c r="E19" s="132"/>
      <c r="F19" s="132"/>
      <c r="G19" s="278"/>
    </row>
    <row r="20" spans="1:7" ht="15" customHeight="1" x14ac:dyDescent="0.35">
      <c r="A20" s="265" t="s">
        <v>232</v>
      </c>
      <c r="B20" s="132">
        <f>B21</f>
        <v>504</v>
      </c>
      <c r="C20" s="132">
        <f t="shared" ref="C20:G20" si="5">C21</f>
        <v>664</v>
      </c>
      <c r="D20" s="132">
        <f t="shared" si="5"/>
        <v>600</v>
      </c>
      <c r="E20" s="132">
        <v>0</v>
      </c>
      <c r="F20" s="132">
        <v>600</v>
      </c>
      <c r="G20" s="132">
        <f t="shared" si="5"/>
        <v>600</v>
      </c>
    </row>
    <row r="21" spans="1:7" ht="15" customHeight="1" x14ac:dyDescent="0.35">
      <c r="A21" s="26" t="s">
        <v>233</v>
      </c>
      <c r="B21" s="132">
        <v>504</v>
      </c>
      <c r="C21" s="130">
        <v>664</v>
      </c>
      <c r="D21" s="130">
        <v>600</v>
      </c>
      <c r="E21" s="130">
        <v>0</v>
      </c>
      <c r="F21" s="130">
        <v>600</v>
      </c>
      <c r="G21" s="134">
        <v>600</v>
      </c>
    </row>
    <row r="24" spans="1:7" ht="15.5" x14ac:dyDescent="0.35">
      <c r="A24" s="327" t="s">
        <v>209</v>
      </c>
      <c r="B24" s="327"/>
      <c r="C24" s="327"/>
      <c r="D24" s="327"/>
      <c r="E24" s="327"/>
      <c r="F24" s="327"/>
      <c r="G24" s="327"/>
    </row>
    <row r="25" spans="1:7" ht="18" x14ac:dyDescent="0.35">
      <c r="A25" s="124"/>
      <c r="B25" s="124"/>
      <c r="C25" s="124"/>
      <c r="D25" s="124"/>
      <c r="E25" s="124"/>
      <c r="F25" s="125"/>
      <c r="G25" s="125"/>
    </row>
    <row r="26" spans="1:7" ht="26" x14ac:dyDescent="0.35">
      <c r="A26" s="126" t="s">
        <v>202</v>
      </c>
      <c r="B26" s="127" t="s">
        <v>159</v>
      </c>
      <c r="C26" s="126" t="s">
        <v>160</v>
      </c>
      <c r="D26" s="126" t="s">
        <v>157</v>
      </c>
      <c r="E26" s="126" t="s">
        <v>258</v>
      </c>
      <c r="F26" s="126" t="s">
        <v>3</v>
      </c>
      <c r="G26" s="126" t="s">
        <v>158</v>
      </c>
    </row>
    <row r="27" spans="1:7" ht="16" customHeight="1" x14ac:dyDescent="0.35">
      <c r="A27" s="128" t="s">
        <v>6</v>
      </c>
      <c r="B27" s="271">
        <f>SUM(B28,B30,B32,B35,B40)</f>
        <v>854852</v>
      </c>
      <c r="C27" s="271">
        <f>SUM(C28,C30,C32,C35,C40)</f>
        <v>787976</v>
      </c>
      <c r="D27" s="271">
        <f>SUM(D28,D30,D32,D35,D40)</f>
        <v>984388</v>
      </c>
      <c r="E27" s="271">
        <v>1249809</v>
      </c>
      <c r="F27" s="271">
        <f>SUM(F28,F30,F32,F35,F40)</f>
        <v>1013834</v>
      </c>
      <c r="G27" s="271">
        <f>SUM(G28,G30,G32,G35,G40)</f>
        <v>1013834</v>
      </c>
    </row>
    <row r="28" spans="1:7" ht="16" customHeight="1" x14ac:dyDescent="0.35">
      <c r="A28" s="129" t="s">
        <v>203</v>
      </c>
      <c r="B28" s="132">
        <v>1716</v>
      </c>
      <c r="C28" s="132">
        <f t="shared" ref="C28" si="6">C29</f>
        <v>1593</v>
      </c>
      <c r="D28" s="132">
        <v>953</v>
      </c>
      <c r="E28" s="132">
        <v>0</v>
      </c>
      <c r="F28" s="132">
        <v>980</v>
      </c>
      <c r="G28" s="132">
        <v>980</v>
      </c>
    </row>
    <row r="29" spans="1:7" ht="16" customHeight="1" x14ac:dyDescent="0.35">
      <c r="A29" s="26" t="s">
        <v>204</v>
      </c>
      <c r="B29" s="132">
        <v>1716</v>
      </c>
      <c r="C29" s="130">
        <v>1593</v>
      </c>
      <c r="D29" s="130">
        <v>953</v>
      </c>
      <c r="E29" s="130">
        <v>6328</v>
      </c>
      <c r="F29" s="130">
        <v>980</v>
      </c>
      <c r="G29" s="130">
        <v>980</v>
      </c>
    </row>
    <row r="30" spans="1:7" ht="16" customHeight="1" x14ac:dyDescent="0.35">
      <c r="A30" s="129" t="s">
        <v>210</v>
      </c>
      <c r="B30" s="130">
        <f>B31</f>
        <v>4280</v>
      </c>
      <c r="C30" s="130">
        <f t="shared" ref="C30:G30" si="7">C31</f>
        <v>2124</v>
      </c>
      <c r="D30" s="130">
        <f t="shared" si="7"/>
        <v>2124</v>
      </c>
      <c r="E30" s="130">
        <v>0</v>
      </c>
      <c r="F30" s="130">
        <f t="shared" si="7"/>
        <v>2187</v>
      </c>
      <c r="G30" s="130">
        <f t="shared" si="7"/>
        <v>2187</v>
      </c>
    </row>
    <row r="31" spans="1:7" ht="16" customHeight="1" x14ac:dyDescent="0.35">
      <c r="A31" s="26" t="s">
        <v>211</v>
      </c>
      <c r="B31" s="132">
        <v>4280</v>
      </c>
      <c r="C31" s="130">
        <v>2124</v>
      </c>
      <c r="D31" s="130">
        <v>2124</v>
      </c>
      <c r="E31" s="130">
        <v>0</v>
      </c>
      <c r="F31" s="130">
        <v>2187</v>
      </c>
      <c r="G31" s="130">
        <v>2187</v>
      </c>
    </row>
    <row r="32" spans="1:7" ht="16" customHeight="1" x14ac:dyDescent="0.35">
      <c r="A32" s="131" t="s">
        <v>205</v>
      </c>
      <c r="B32" s="132">
        <f>SUM(B33:B34)</f>
        <v>75999</v>
      </c>
      <c r="C32" s="132">
        <f t="shared" ref="C32:G32" si="8">SUM(C33:C34)</f>
        <v>84943</v>
      </c>
      <c r="D32" s="132">
        <f t="shared" si="8"/>
        <v>66630</v>
      </c>
      <c r="E32" s="132">
        <v>0</v>
      </c>
      <c r="F32" s="132">
        <f t="shared" si="8"/>
        <v>68564</v>
      </c>
      <c r="G32" s="132">
        <f t="shared" si="8"/>
        <v>68564</v>
      </c>
    </row>
    <row r="33" spans="1:7" ht="26" x14ac:dyDescent="0.35">
      <c r="A33" s="133" t="s">
        <v>206</v>
      </c>
      <c r="B33" s="132">
        <v>31395</v>
      </c>
      <c r="C33" s="130">
        <v>26545</v>
      </c>
      <c r="D33" s="130">
        <v>7830</v>
      </c>
      <c r="E33" s="130">
        <v>0</v>
      </c>
      <c r="F33" s="130">
        <v>8000</v>
      </c>
      <c r="G33" s="130">
        <v>8000</v>
      </c>
    </row>
    <row r="34" spans="1:7" x14ac:dyDescent="0.35">
      <c r="A34" s="26" t="s">
        <v>230</v>
      </c>
      <c r="B34" s="132">
        <v>44604</v>
      </c>
      <c r="C34" s="130">
        <v>58398</v>
      </c>
      <c r="D34" s="130">
        <v>58800</v>
      </c>
      <c r="E34" s="130">
        <v>0</v>
      </c>
      <c r="F34" s="130">
        <v>60564</v>
      </c>
      <c r="G34" s="130">
        <v>60564</v>
      </c>
    </row>
    <row r="35" spans="1:7" x14ac:dyDescent="0.35">
      <c r="A35" s="265" t="s">
        <v>207</v>
      </c>
      <c r="B35" s="132">
        <f>SUM(B36:B38)</f>
        <v>772353</v>
      </c>
      <c r="C35" s="132">
        <f t="shared" ref="C35:D35" si="9">SUM(C36:C38)</f>
        <v>698652</v>
      </c>
      <c r="D35" s="132">
        <f t="shared" si="9"/>
        <v>914081</v>
      </c>
      <c r="E35" s="132">
        <v>0</v>
      </c>
      <c r="F35" s="132">
        <v>941503</v>
      </c>
      <c r="G35" s="132">
        <v>941503</v>
      </c>
    </row>
    <row r="36" spans="1:7" x14ac:dyDescent="0.35">
      <c r="A36" s="26" t="s">
        <v>231</v>
      </c>
      <c r="B36" s="132">
        <v>5771</v>
      </c>
      <c r="C36" s="130">
        <v>0</v>
      </c>
      <c r="D36" s="130">
        <v>0</v>
      </c>
      <c r="E36" s="130">
        <v>260046</v>
      </c>
      <c r="F36" s="130">
        <v>0</v>
      </c>
      <c r="G36" s="134"/>
    </row>
    <row r="37" spans="1:7" x14ac:dyDescent="0.35">
      <c r="A37" s="26" t="s">
        <v>235</v>
      </c>
      <c r="B37" s="132">
        <v>9047</v>
      </c>
      <c r="C37" s="130">
        <v>13803</v>
      </c>
      <c r="D37" s="130">
        <v>8581</v>
      </c>
      <c r="E37" s="130">
        <v>0</v>
      </c>
      <c r="F37" s="130">
        <v>8838</v>
      </c>
      <c r="G37" s="134">
        <v>8838</v>
      </c>
    </row>
    <row r="38" spans="1:7" x14ac:dyDescent="0.35">
      <c r="A38" s="26" t="s">
        <v>208</v>
      </c>
      <c r="B38" s="132">
        <v>757535</v>
      </c>
      <c r="C38" s="130">
        <v>684849</v>
      </c>
      <c r="D38" s="130">
        <v>905500</v>
      </c>
      <c r="E38" s="130">
        <v>0</v>
      </c>
      <c r="F38" s="130">
        <v>932665</v>
      </c>
      <c r="G38" s="134">
        <v>932665</v>
      </c>
    </row>
    <row r="39" spans="1:7" x14ac:dyDescent="0.35">
      <c r="A39" s="26" t="s">
        <v>257</v>
      </c>
      <c r="B39" s="132">
        <v>0</v>
      </c>
      <c r="C39" s="132">
        <v>0</v>
      </c>
      <c r="D39" s="132">
        <v>0</v>
      </c>
      <c r="E39" s="132">
        <v>0</v>
      </c>
      <c r="F39" s="132"/>
      <c r="G39" s="278"/>
    </row>
    <row r="40" spans="1:7" x14ac:dyDescent="0.35">
      <c r="A40" s="265" t="s">
        <v>232</v>
      </c>
      <c r="B40" s="132">
        <f>B41</f>
        <v>504</v>
      </c>
      <c r="C40" s="132">
        <v>664</v>
      </c>
      <c r="D40" s="132">
        <f t="shared" ref="D40" si="10">D41</f>
        <v>600</v>
      </c>
      <c r="E40" s="132">
        <v>0</v>
      </c>
      <c r="F40" s="132">
        <v>600</v>
      </c>
      <c r="G40" s="132">
        <v>600</v>
      </c>
    </row>
    <row r="41" spans="1:7" x14ac:dyDescent="0.35">
      <c r="A41" s="26" t="s">
        <v>233</v>
      </c>
      <c r="B41" s="132">
        <v>504</v>
      </c>
      <c r="C41" s="130">
        <v>0</v>
      </c>
      <c r="D41" s="130">
        <v>600</v>
      </c>
      <c r="E41" s="130">
        <v>0</v>
      </c>
      <c r="F41" s="130">
        <v>600</v>
      </c>
      <c r="G41" s="134">
        <v>600</v>
      </c>
    </row>
  </sheetData>
  <mergeCells count="3">
    <mergeCell ref="A2:G2"/>
    <mergeCell ref="A4:G4"/>
    <mergeCell ref="A24:G24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6"/>
  <sheetViews>
    <sheetView tabSelected="1" workbookViewId="0">
      <pane ySplit="5" topLeftCell="A12" activePane="bottomLeft" state="frozen"/>
      <selection pane="bottomLeft" activeCell="E211" sqref="E211"/>
    </sheetView>
  </sheetViews>
  <sheetFormatPr defaultColWidth="9.1796875" defaultRowHeight="14.5" x14ac:dyDescent="0.35"/>
  <cols>
    <col min="1" max="1" width="7.453125" style="171" bestFit="1" customWidth="1"/>
    <col min="2" max="2" width="6.54296875" style="171" customWidth="1"/>
    <col min="3" max="3" width="0.54296875" style="171" customWidth="1"/>
    <col min="4" max="4" width="7.1796875" style="171" customWidth="1"/>
    <col min="5" max="5" width="40.26953125" style="171" customWidth="1"/>
    <col min="6" max="6" width="14.7265625" style="258" customWidth="1"/>
    <col min="7" max="7" width="13.54296875" style="258" customWidth="1"/>
    <col min="8" max="8" width="11.453125" style="258" customWidth="1"/>
    <col min="9" max="9" width="12.81640625" style="258" customWidth="1"/>
    <col min="10" max="11" width="11.7265625" style="258" customWidth="1"/>
    <col min="12" max="16384" width="9.1796875" style="171"/>
  </cols>
  <sheetData>
    <row r="1" spans="1:11" ht="42" customHeight="1" x14ac:dyDescent="0.35">
      <c r="A1" s="396" t="s">
        <v>277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18" x14ac:dyDescent="0.35">
      <c r="A2" s="172"/>
      <c r="B2" s="172"/>
      <c r="C2" s="172"/>
      <c r="D2" s="172"/>
      <c r="E2" s="172"/>
      <c r="F2" s="173"/>
      <c r="G2" s="173"/>
      <c r="H2" s="173"/>
      <c r="I2" s="173"/>
      <c r="J2" s="174"/>
      <c r="K2" s="174"/>
    </row>
    <row r="3" spans="1:11" ht="18" customHeight="1" x14ac:dyDescent="0.35">
      <c r="A3" s="396" t="s">
        <v>238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</row>
    <row r="4" spans="1:11" ht="18" x14ac:dyDescent="0.35">
      <c r="A4" s="172"/>
      <c r="B4" s="172"/>
      <c r="C4" s="172"/>
      <c r="D4" s="172"/>
      <c r="E4" s="172"/>
      <c r="F4" s="173"/>
      <c r="G4" s="173"/>
      <c r="H4" s="173"/>
      <c r="I4" s="173"/>
      <c r="J4" s="174"/>
      <c r="K4" s="174"/>
    </row>
    <row r="5" spans="1:11" ht="26" x14ac:dyDescent="0.35">
      <c r="A5" s="398" t="s">
        <v>110</v>
      </c>
      <c r="B5" s="399"/>
      <c r="C5" s="400"/>
      <c r="D5" s="175" t="s">
        <v>192</v>
      </c>
      <c r="E5" s="176" t="s">
        <v>111</v>
      </c>
      <c r="F5" s="177" t="s">
        <v>162</v>
      </c>
      <c r="G5" s="177" t="s">
        <v>163</v>
      </c>
      <c r="H5" s="177" t="s">
        <v>164</v>
      </c>
      <c r="I5" s="177" t="s">
        <v>258</v>
      </c>
      <c r="J5" s="177" t="s">
        <v>3</v>
      </c>
      <c r="K5" s="177" t="s">
        <v>165</v>
      </c>
    </row>
    <row r="6" spans="1:11" x14ac:dyDescent="0.35">
      <c r="A6" s="401">
        <v>1013</v>
      </c>
      <c r="B6" s="402"/>
      <c r="C6" s="403"/>
      <c r="D6" s="178"/>
      <c r="E6" s="179" t="s">
        <v>188</v>
      </c>
      <c r="F6" s="180"/>
      <c r="G6" s="180"/>
      <c r="H6" s="180"/>
      <c r="I6" s="180"/>
      <c r="J6" s="180"/>
      <c r="K6" s="180"/>
    </row>
    <row r="7" spans="1:11" x14ac:dyDescent="0.35">
      <c r="A7" s="390" t="s">
        <v>128</v>
      </c>
      <c r="B7" s="391"/>
      <c r="C7" s="392"/>
      <c r="D7" s="181"/>
      <c r="E7" s="182" t="s">
        <v>187</v>
      </c>
      <c r="F7" s="183"/>
      <c r="G7" s="183"/>
      <c r="H7" s="183"/>
      <c r="I7" s="183"/>
      <c r="J7" s="184"/>
      <c r="K7" s="184"/>
    </row>
    <row r="8" spans="1:11" x14ac:dyDescent="0.35">
      <c r="A8" s="381">
        <v>44</v>
      </c>
      <c r="B8" s="382"/>
      <c r="C8" s="383"/>
      <c r="D8" s="185"/>
      <c r="E8" s="186" t="s">
        <v>31</v>
      </c>
      <c r="F8" s="187"/>
      <c r="G8" s="187"/>
      <c r="H8" s="187"/>
      <c r="I8" s="187"/>
      <c r="J8" s="188"/>
      <c r="K8" s="188"/>
    </row>
    <row r="9" spans="1:11" x14ac:dyDescent="0.35">
      <c r="A9" s="189">
        <v>3</v>
      </c>
      <c r="B9" s="190"/>
      <c r="C9" s="191"/>
      <c r="D9" s="191"/>
      <c r="E9" s="192"/>
      <c r="F9" s="193">
        <f>SUM(F10+F39)</f>
        <v>44616</v>
      </c>
      <c r="G9" s="193">
        <f>SUM(G10+G39)</f>
        <v>57071</v>
      </c>
      <c r="H9" s="193">
        <f t="shared" ref="H9" si="0">SUM(H10+H39)</f>
        <v>57473</v>
      </c>
      <c r="I9" s="193"/>
      <c r="J9" s="193">
        <v>60564</v>
      </c>
      <c r="K9" s="193">
        <v>60564</v>
      </c>
    </row>
    <row r="10" spans="1:11" x14ac:dyDescent="0.35">
      <c r="A10" s="372">
        <v>32</v>
      </c>
      <c r="B10" s="373"/>
      <c r="C10" s="374"/>
      <c r="D10" s="194"/>
      <c r="E10" s="195" t="s">
        <v>50</v>
      </c>
      <c r="F10" s="196">
        <f>SUM(F11+F15+F22+F30+F32)</f>
        <v>43849</v>
      </c>
      <c r="G10" s="196">
        <f t="shared" ref="G10:H10" si="1">SUM(G11+G15+G22+G30+G32)</f>
        <v>56474</v>
      </c>
      <c r="H10" s="196">
        <f t="shared" si="1"/>
        <v>56773</v>
      </c>
      <c r="I10" s="196"/>
      <c r="J10" s="196">
        <v>59864</v>
      </c>
      <c r="K10" s="196">
        <v>59864</v>
      </c>
    </row>
    <row r="11" spans="1:11" x14ac:dyDescent="0.35">
      <c r="A11" s="375"/>
      <c r="B11" s="376"/>
      <c r="C11" s="377"/>
      <c r="D11" s="20">
        <v>321</v>
      </c>
      <c r="E11" s="20" t="s">
        <v>60</v>
      </c>
      <c r="F11" s="193">
        <f>SUM(F12:F14)</f>
        <v>5727</v>
      </c>
      <c r="G11" s="193">
        <f>SUM(G12:G14)</f>
        <v>3915</v>
      </c>
      <c r="H11" s="193">
        <f>SUM(H12:H14)</f>
        <v>5800</v>
      </c>
      <c r="I11" s="193"/>
      <c r="J11" s="193"/>
      <c r="K11" s="193"/>
    </row>
    <row r="12" spans="1:11" x14ac:dyDescent="0.35">
      <c r="A12" s="360"/>
      <c r="B12" s="361"/>
      <c r="C12" s="362"/>
      <c r="D12" s="21">
        <v>3211</v>
      </c>
      <c r="E12" s="21" t="s">
        <v>61</v>
      </c>
      <c r="F12" s="180">
        <v>4844</v>
      </c>
      <c r="G12" s="180">
        <v>2256</v>
      </c>
      <c r="H12" s="180">
        <v>4800</v>
      </c>
      <c r="I12" s="180"/>
      <c r="J12" s="180"/>
      <c r="K12" s="180"/>
    </row>
    <row r="13" spans="1:11" x14ac:dyDescent="0.35">
      <c r="A13" s="360"/>
      <c r="B13" s="361"/>
      <c r="C13" s="362"/>
      <c r="D13" s="21">
        <v>3213</v>
      </c>
      <c r="E13" s="21" t="s">
        <v>66</v>
      </c>
      <c r="F13" s="180">
        <v>305</v>
      </c>
      <c r="G13" s="180">
        <v>1327</v>
      </c>
      <c r="H13" s="180">
        <v>300</v>
      </c>
      <c r="I13" s="180"/>
      <c r="J13" s="180"/>
      <c r="K13" s="180"/>
    </row>
    <row r="14" spans="1:11" x14ac:dyDescent="0.35">
      <c r="A14" s="360"/>
      <c r="B14" s="361"/>
      <c r="C14" s="362"/>
      <c r="D14" s="21">
        <v>3214</v>
      </c>
      <c r="E14" s="21" t="s">
        <v>129</v>
      </c>
      <c r="F14" s="180">
        <v>578</v>
      </c>
      <c r="G14" s="180">
        <v>332</v>
      </c>
      <c r="H14" s="180">
        <v>700</v>
      </c>
      <c r="I14" s="180"/>
      <c r="J14" s="180"/>
      <c r="K14" s="180"/>
    </row>
    <row r="15" spans="1:11" x14ac:dyDescent="0.35">
      <c r="A15" s="375"/>
      <c r="B15" s="376"/>
      <c r="C15" s="377"/>
      <c r="D15" s="197">
        <v>322</v>
      </c>
      <c r="E15" s="198" t="s">
        <v>51</v>
      </c>
      <c r="F15" s="199">
        <f t="shared" ref="F15:H15" si="2">SUM(F16:F21)</f>
        <v>24770</v>
      </c>
      <c r="G15" s="199">
        <f t="shared" si="2"/>
        <v>36102</v>
      </c>
      <c r="H15" s="199">
        <f t="shared" si="2"/>
        <v>28900</v>
      </c>
      <c r="I15" s="199"/>
      <c r="J15" s="199">
        <f t="shared" ref="J15" si="3">SUM(J16:J17)</f>
        <v>0</v>
      </c>
      <c r="K15" s="199">
        <f t="shared" ref="K15" si="4">SUM(K16:K17)</f>
        <v>0</v>
      </c>
    </row>
    <row r="16" spans="1:11" x14ac:dyDescent="0.35">
      <c r="A16" s="360"/>
      <c r="B16" s="361"/>
      <c r="C16" s="362"/>
      <c r="D16" s="200">
        <v>3221</v>
      </c>
      <c r="E16" s="200" t="s">
        <v>121</v>
      </c>
      <c r="F16" s="201">
        <v>7364</v>
      </c>
      <c r="G16" s="201">
        <v>8760</v>
      </c>
      <c r="H16" s="180">
        <v>6000</v>
      </c>
      <c r="I16" s="180"/>
      <c r="J16" s="180"/>
      <c r="K16" s="180"/>
    </row>
    <row r="17" spans="1:11" x14ac:dyDescent="0.35">
      <c r="A17" s="360"/>
      <c r="B17" s="361"/>
      <c r="C17" s="362"/>
      <c r="D17" s="200">
        <v>3222</v>
      </c>
      <c r="E17" s="202" t="s">
        <v>62</v>
      </c>
      <c r="F17" s="201"/>
      <c r="G17" s="201"/>
      <c r="H17" s="180"/>
      <c r="I17" s="180"/>
      <c r="J17" s="180"/>
      <c r="K17" s="180"/>
    </row>
    <row r="18" spans="1:11" x14ac:dyDescent="0.35">
      <c r="A18" s="360"/>
      <c r="B18" s="361"/>
      <c r="C18" s="362"/>
      <c r="D18" s="200">
        <v>3223</v>
      </c>
      <c r="E18" s="202" t="s">
        <v>68</v>
      </c>
      <c r="F18" s="201">
        <v>12606</v>
      </c>
      <c r="G18" s="201">
        <v>16590</v>
      </c>
      <c r="H18" s="180">
        <v>18000</v>
      </c>
      <c r="I18" s="180"/>
      <c r="J18" s="180"/>
      <c r="K18" s="180"/>
    </row>
    <row r="19" spans="1:11" x14ac:dyDescent="0.35">
      <c r="A19" s="360"/>
      <c r="B19" s="361"/>
      <c r="C19" s="362"/>
      <c r="D19" s="200">
        <v>3224</v>
      </c>
      <c r="E19" s="202" t="s">
        <v>130</v>
      </c>
      <c r="F19" s="201">
        <v>1565</v>
      </c>
      <c r="G19" s="201">
        <v>3451</v>
      </c>
      <c r="H19" s="180">
        <v>3400</v>
      </c>
      <c r="I19" s="180"/>
      <c r="J19" s="180"/>
      <c r="K19" s="180"/>
    </row>
    <row r="20" spans="1:11" x14ac:dyDescent="0.35">
      <c r="A20" s="360"/>
      <c r="B20" s="361"/>
      <c r="C20" s="362"/>
      <c r="D20" s="200">
        <v>3225</v>
      </c>
      <c r="E20" s="202" t="s">
        <v>131</v>
      </c>
      <c r="F20" s="201">
        <v>3235</v>
      </c>
      <c r="G20" s="201">
        <v>6503</v>
      </c>
      <c r="H20" s="180">
        <v>1000</v>
      </c>
      <c r="I20" s="180"/>
      <c r="J20" s="180"/>
      <c r="K20" s="180"/>
    </row>
    <row r="21" spans="1:11" x14ac:dyDescent="0.35">
      <c r="A21" s="360"/>
      <c r="B21" s="361"/>
      <c r="C21" s="362"/>
      <c r="D21" s="200">
        <v>3227</v>
      </c>
      <c r="E21" s="202" t="s">
        <v>132</v>
      </c>
      <c r="F21" s="201"/>
      <c r="G21" s="201">
        <v>798</v>
      </c>
      <c r="H21" s="180">
        <v>500</v>
      </c>
      <c r="I21" s="180"/>
      <c r="J21" s="180"/>
      <c r="K21" s="180"/>
    </row>
    <row r="22" spans="1:11" x14ac:dyDescent="0.35">
      <c r="A22" s="375"/>
      <c r="B22" s="376"/>
      <c r="C22" s="377"/>
      <c r="D22" s="197">
        <v>323</v>
      </c>
      <c r="E22" s="198" t="s">
        <v>54</v>
      </c>
      <c r="F22" s="199">
        <f>SUM(F23:F29)</f>
        <v>11880</v>
      </c>
      <c r="G22" s="199">
        <f t="shared" ref="G22:K22" si="5">SUM(G23:G29)</f>
        <v>13073</v>
      </c>
      <c r="H22" s="199">
        <f t="shared" si="5"/>
        <v>19073</v>
      </c>
      <c r="I22" s="199"/>
      <c r="J22" s="199">
        <f t="shared" si="5"/>
        <v>0</v>
      </c>
      <c r="K22" s="199">
        <f t="shared" si="5"/>
        <v>0</v>
      </c>
    </row>
    <row r="23" spans="1:11" x14ac:dyDescent="0.35">
      <c r="A23" s="360"/>
      <c r="B23" s="361"/>
      <c r="C23" s="362"/>
      <c r="D23" s="200">
        <v>3231</v>
      </c>
      <c r="E23" s="202" t="s">
        <v>133</v>
      </c>
      <c r="F23" s="201">
        <v>1515</v>
      </c>
      <c r="G23" s="201">
        <v>1327</v>
      </c>
      <c r="H23" s="180">
        <v>1800</v>
      </c>
      <c r="I23" s="180"/>
      <c r="J23" s="180"/>
      <c r="K23" s="180"/>
    </row>
    <row r="24" spans="1:11" x14ac:dyDescent="0.35">
      <c r="A24" s="360"/>
      <c r="B24" s="361"/>
      <c r="C24" s="362"/>
      <c r="D24" s="200">
        <v>3232</v>
      </c>
      <c r="E24" s="202" t="s">
        <v>123</v>
      </c>
      <c r="F24" s="201">
        <v>2410</v>
      </c>
      <c r="G24" s="201">
        <v>3650</v>
      </c>
      <c r="H24" s="180">
        <v>7473</v>
      </c>
      <c r="I24" s="180"/>
      <c r="J24" s="180"/>
      <c r="K24" s="180"/>
    </row>
    <row r="25" spans="1:11" x14ac:dyDescent="0.35">
      <c r="A25" s="360"/>
      <c r="B25" s="361"/>
      <c r="C25" s="362"/>
      <c r="D25" s="200">
        <v>3234</v>
      </c>
      <c r="E25" s="202" t="s">
        <v>57</v>
      </c>
      <c r="F25" s="201">
        <v>3341</v>
      </c>
      <c r="G25" s="201">
        <v>3982</v>
      </c>
      <c r="H25" s="180">
        <v>4200</v>
      </c>
      <c r="I25" s="180"/>
      <c r="J25" s="180"/>
      <c r="K25" s="180"/>
    </row>
    <row r="26" spans="1:11" x14ac:dyDescent="0.35">
      <c r="A26" s="360"/>
      <c r="B26" s="361"/>
      <c r="C26" s="362"/>
      <c r="D26" s="200">
        <v>3236</v>
      </c>
      <c r="E26" s="202" t="s">
        <v>71</v>
      </c>
      <c r="F26" s="201">
        <v>929</v>
      </c>
      <c r="G26" s="201">
        <v>1327</v>
      </c>
      <c r="H26" s="180">
        <v>2000</v>
      </c>
      <c r="I26" s="180"/>
      <c r="J26" s="180"/>
      <c r="K26" s="180"/>
    </row>
    <row r="27" spans="1:11" x14ac:dyDescent="0.35">
      <c r="A27" s="360"/>
      <c r="B27" s="361"/>
      <c r="C27" s="362"/>
      <c r="D27" s="200">
        <v>3237</v>
      </c>
      <c r="E27" s="202" t="s">
        <v>58</v>
      </c>
      <c r="F27" s="201">
        <v>186</v>
      </c>
      <c r="G27" s="201">
        <v>1062</v>
      </c>
      <c r="H27" s="180">
        <v>1000</v>
      </c>
      <c r="I27" s="180"/>
      <c r="J27" s="180"/>
      <c r="K27" s="180"/>
    </row>
    <row r="28" spans="1:11" x14ac:dyDescent="0.35">
      <c r="A28" s="360"/>
      <c r="B28" s="361"/>
      <c r="C28" s="362"/>
      <c r="D28" s="200">
        <v>3238</v>
      </c>
      <c r="E28" s="202" t="s">
        <v>73</v>
      </c>
      <c r="F28" s="201">
        <v>886</v>
      </c>
      <c r="G28" s="201">
        <v>929</v>
      </c>
      <c r="H28" s="180">
        <v>1600</v>
      </c>
      <c r="I28" s="180"/>
      <c r="J28" s="180"/>
      <c r="K28" s="180"/>
    </row>
    <row r="29" spans="1:11" x14ac:dyDescent="0.35">
      <c r="A29" s="360"/>
      <c r="B29" s="361"/>
      <c r="C29" s="362"/>
      <c r="D29" s="200">
        <v>3239</v>
      </c>
      <c r="E29" s="202" t="s">
        <v>74</v>
      </c>
      <c r="F29" s="201">
        <v>2613</v>
      </c>
      <c r="G29" s="201">
        <v>796</v>
      </c>
      <c r="H29" s="180">
        <v>1000</v>
      </c>
      <c r="I29" s="180"/>
      <c r="J29" s="180"/>
      <c r="K29" s="180"/>
    </row>
    <row r="30" spans="1:11" x14ac:dyDescent="0.35">
      <c r="A30" s="375"/>
      <c r="B30" s="376"/>
      <c r="C30" s="377"/>
      <c r="D30" s="197">
        <v>324</v>
      </c>
      <c r="E30" s="198" t="s">
        <v>75</v>
      </c>
      <c r="F30" s="199">
        <f>SUM(F31)</f>
        <v>0</v>
      </c>
      <c r="G30" s="199"/>
      <c r="H30" s="199">
        <f t="shared" ref="H30:K30" si="6">SUM(H31)</f>
        <v>0</v>
      </c>
      <c r="I30" s="199"/>
      <c r="J30" s="199">
        <f t="shared" si="6"/>
        <v>0</v>
      </c>
      <c r="K30" s="199">
        <f t="shared" si="6"/>
        <v>0</v>
      </c>
    </row>
    <row r="31" spans="1:11" x14ac:dyDescent="0.35">
      <c r="A31" s="360"/>
      <c r="B31" s="361"/>
      <c r="C31" s="362"/>
      <c r="D31" s="200">
        <v>3241</v>
      </c>
      <c r="E31" s="202" t="s">
        <v>134</v>
      </c>
      <c r="F31" s="201"/>
      <c r="G31" s="201"/>
      <c r="H31" s="180"/>
      <c r="I31" s="180"/>
      <c r="J31" s="180"/>
      <c r="K31" s="180"/>
    </row>
    <row r="32" spans="1:11" x14ac:dyDescent="0.35">
      <c r="A32" s="375"/>
      <c r="B32" s="376"/>
      <c r="C32" s="377"/>
      <c r="D32" s="197">
        <v>329</v>
      </c>
      <c r="E32" s="198" t="s">
        <v>135</v>
      </c>
      <c r="F32" s="199">
        <f>SUM(F33:F38)</f>
        <v>1472</v>
      </c>
      <c r="G32" s="199">
        <f t="shared" ref="G32:H32" si="7">SUM(G33:G38)</f>
        <v>3384</v>
      </c>
      <c r="H32" s="199">
        <f t="shared" si="7"/>
        <v>3000</v>
      </c>
      <c r="I32" s="199"/>
      <c r="J32" s="199">
        <f t="shared" ref="J32" si="8">SUM(J38)</f>
        <v>0</v>
      </c>
      <c r="K32" s="199">
        <f t="shared" ref="K32" si="9">SUM(K38)</f>
        <v>0</v>
      </c>
    </row>
    <row r="33" spans="1:11" x14ac:dyDescent="0.35">
      <c r="A33" s="360"/>
      <c r="B33" s="361"/>
      <c r="C33" s="362"/>
      <c r="D33" s="203">
        <v>3291</v>
      </c>
      <c r="E33" s="204" t="s">
        <v>136</v>
      </c>
      <c r="F33" s="205">
        <v>305</v>
      </c>
      <c r="G33" s="205">
        <v>133</v>
      </c>
      <c r="H33" s="205">
        <v>200</v>
      </c>
      <c r="I33" s="205"/>
      <c r="J33" s="205"/>
      <c r="K33" s="205"/>
    </row>
    <row r="34" spans="1:11" x14ac:dyDescent="0.35">
      <c r="A34" s="120"/>
      <c r="B34" s="121"/>
      <c r="C34" s="122"/>
      <c r="D34" s="203">
        <v>3292</v>
      </c>
      <c r="E34" s="204" t="s">
        <v>77</v>
      </c>
      <c r="F34" s="205"/>
      <c r="G34" s="205"/>
      <c r="H34" s="205"/>
      <c r="I34" s="205"/>
      <c r="J34" s="205"/>
      <c r="K34" s="205"/>
    </row>
    <row r="35" spans="1:11" x14ac:dyDescent="0.35">
      <c r="A35" s="360"/>
      <c r="B35" s="361"/>
      <c r="C35" s="362"/>
      <c r="D35" s="203">
        <v>3293</v>
      </c>
      <c r="E35" s="204" t="s">
        <v>78</v>
      </c>
      <c r="F35" s="205"/>
      <c r="G35" s="205">
        <v>239</v>
      </c>
      <c r="H35" s="205">
        <v>50</v>
      </c>
      <c r="I35" s="205"/>
      <c r="J35" s="205"/>
      <c r="K35" s="205"/>
    </row>
    <row r="36" spans="1:11" x14ac:dyDescent="0.35">
      <c r="A36" s="360"/>
      <c r="B36" s="361"/>
      <c r="C36" s="362"/>
      <c r="D36" s="203">
        <v>3294</v>
      </c>
      <c r="E36" s="204" t="s">
        <v>137</v>
      </c>
      <c r="F36" s="205">
        <v>66</v>
      </c>
      <c r="G36" s="205">
        <v>133</v>
      </c>
      <c r="H36" s="205">
        <v>150</v>
      </c>
      <c r="I36" s="205"/>
      <c r="J36" s="205"/>
      <c r="K36" s="205"/>
    </row>
    <row r="37" spans="1:11" x14ac:dyDescent="0.35">
      <c r="A37" s="360"/>
      <c r="B37" s="361"/>
      <c r="C37" s="362"/>
      <c r="D37" s="203">
        <v>3295</v>
      </c>
      <c r="E37" s="204" t="s">
        <v>125</v>
      </c>
      <c r="F37" s="205">
        <v>1000</v>
      </c>
      <c r="G37" s="205">
        <v>795</v>
      </c>
      <c r="H37" s="205">
        <v>1000</v>
      </c>
      <c r="I37" s="205"/>
      <c r="J37" s="205"/>
      <c r="K37" s="205"/>
    </row>
    <row r="38" spans="1:11" x14ac:dyDescent="0.35">
      <c r="A38" s="360"/>
      <c r="B38" s="361"/>
      <c r="C38" s="362"/>
      <c r="D38" s="200">
        <v>3299</v>
      </c>
      <c r="E38" s="202" t="s">
        <v>120</v>
      </c>
      <c r="F38" s="201">
        <v>101</v>
      </c>
      <c r="G38" s="201">
        <v>2084</v>
      </c>
      <c r="H38" s="180">
        <v>1600</v>
      </c>
      <c r="I38" s="180"/>
      <c r="J38" s="180"/>
      <c r="K38" s="180"/>
    </row>
    <row r="39" spans="1:11" x14ac:dyDescent="0.35">
      <c r="A39" s="372">
        <v>34</v>
      </c>
      <c r="B39" s="373"/>
      <c r="C39" s="374"/>
      <c r="D39" s="194"/>
      <c r="E39" s="195" t="s">
        <v>82</v>
      </c>
      <c r="F39" s="196">
        <f t="shared" ref="F39" si="10">SUM(F40)</f>
        <v>767</v>
      </c>
      <c r="G39" s="196">
        <f>SUM(G40)</f>
        <v>597</v>
      </c>
      <c r="H39" s="196">
        <v>700</v>
      </c>
      <c r="I39" s="196"/>
      <c r="J39" s="196">
        <v>700</v>
      </c>
      <c r="K39" s="196">
        <v>700</v>
      </c>
    </row>
    <row r="40" spans="1:11" x14ac:dyDescent="0.35">
      <c r="A40" s="375"/>
      <c r="B40" s="376"/>
      <c r="C40" s="377"/>
      <c r="D40" s="197">
        <v>343</v>
      </c>
      <c r="E40" s="198" t="s">
        <v>83</v>
      </c>
      <c r="F40" s="199">
        <f>SUM(F41:F45)</f>
        <v>767</v>
      </c>
      <c r="G40" s="199">
        <f>SUM(G41:G45)</f>
        <v>597</v>
      </c>
      <c r="H40" s="199">
        <v>700</v>
      </c>
      <c r="I40" s="199"/>
      <c r="J40" s="199"/>
      <c r="K40" s="199"/>
    </row>
    <row r="41" spans="1:11" x14ac:dyDescent="0.35">
      <c r="A41" s="360"/>
      <c r="B41" s="361"/>
      <c r="C41" s="362"/>
      <c r="D41" s="200">
        <v>3431</v>
      </c>
      <c r="E41" s="202" t="s">
        <v>138</v>
      </c>
      <c r="F41" s="201">
        <v>767</v>
      </c>
      <c r="G41" s="201">
        <v>597</v>
      </c>
      <c r="H41" s="180">
        <v>690</v>
      </c>
      <c r="I41" s="180"/>
      <c r="J41" s="180"/>
      <c r="K41" s="180"/>
    </row>
    <row r="42" spans="1:11" x14ac:dyDescent="0.35">
      <c r="A42" s="120"/>
      <c r="B42" s="121"/>
      <c r="C42" s="122"/>
      <c r="D42" s="206">
        <v>3433</v>
      </c>
      <c r="E42" s="207" t="s">
        <v>85</v>
      </c>
      <c r="F42" s="201"/>
      <c r="G42" s="201"/>
      <c r="H42" s="180">
        <v>10</v>
      </c>
      <c r="I42" s="180"/>
      <c r="J42" s="180"/>
      <c r="K42" s="180"/>
    </row>
    <row r="43" spans="1:11" x14ac:dyDescent="0.35">
      <c r="A43" s="22">
        <v>37</v>
      </c>
      <c r="B43" s="23"/>
      <c r="C43" s="24"/>
      <c r="D43" s="208"/>
      <c r="E43" s="209" t="s">
        <v>139</v>
      </c>
      <c r="F43" s="210"/>
      <c r="G43" s="210"/>
      <c r="H43" s="196"/>
      <c r="I43" s="196"/>
      <c r="J43" s="196"/>
      <c r="K43" s="196"/>
    </row>
    <row r="44" spans="1:11" x14ac:dyDescent="0.35">
      <c r="A44" s="117"/>
      <c r="B44" s="118"/>
      <c r="C44" s="119"/>
      <c r="D44" s="211">
        <v>372</v>
      </c>
      <c r="E44" s="212" t="s">
        <v>129</v>
      </c>
      <c r="F44" s="199"/>
      <c r="G44" s="199"/>
      <c r="H44" s="193"/>
      <c r="I44" s="193"/>
      <c r="J44" s="193"/>
      <c r="K44" s="193"/>
    </row>
    <row r="45" spans="1:11" x14ac:dyDescent="0.35">
      <c r="A45" s="120"/>
      <c r="B45" s="121"/>
      <c r="C45" s="122"/>
      <c r="D45" s="206">
        <v>3722</v>
      </c>
      <c r="E45" s="207" t="s">
        <v>140</v>
      </c>
      <c r="F45" s="201">
        <v>0</v>
      </c>
      <c r="G45" s="201">
        <v>0</v>
      </c>
      <c r="H45" s="180"/>
      <c r="I45" s="180"/>
      <c r="J45" s="180"/>
      <c r="K45" s="180"/>
    </row>
    <row r="46" spans="1:11" x14ac:dyDescent="0.35">
      <c r="A46" s="384">
        <v>4</v>
      </c>
      <c r="B46" s="385"/>
      <c r="C46" s="386"/>
      <c r="D46" s="213"/>
      <c r="E46" s="213" t="s">
        <v>87</v>
      </c>
      <c r="F46" s="214">
        <f t="shared" ref="F46:K46" si="11">SUM(F47)</f>
        <v>0</v>
      </c>
      <c r="G46" s="214">
        <f t="shared" si="11"/>
        <v>1327</v>
      </c>
      <c r="H46" s="214">
        <f t="shared" si="11"/>
        <v>1327</v>
      </c>
      <c r="I46" s="214"/>
      <c r="J46" s="214">
        <f t="shared" si="11"/>
        <v>0</v>
      </c>
      <c r="K46" s="214">
        <f t="shared" si="11"/>
        <v>0</v>
      </c>
    </row>
    <row r="47" spans="1:11" ht="25" x14ac:dyDescent="0.35">
      <c r="A47" s="372">
        <v>42</v>
      </c>
      <c r="B47" s="373"/>
      <c r="C47" s="374"/>
      <c r="D47" s="194"/>
      <c r="E47" s="195" t="s">
        <v>88</v>
      </c>
      <c r="F47" s="215">
        <f>SUM(F48,F53)</f>
        <v>0</v>
      </c>
      <c r="G47" s="215">
        <f t="shared" ref="G47:K47" si="12">SUM(G48,G53)</f>
        <v>1327</v>
      </c>
      <c r="H47" s="215">
        <f t="shared" si="12"/>
        <v>1327</v>
      </c>
      <c r="I47" s="215"/>
      <c r="J47" s="215">
        <f t="shared" si="12"/>
        <v>0</v>
      </c>
      <c r="K47" s="215">
        <f t="shared" si="12"/>
        <v>0</v>
      </c>
    </row>
    <row r="48" spans="1:11" x14ac:dyDescent="0.35">
      <c r="A48" s="216"/>
      <c r="B48" s="217"/>
      <c r="C48" s="218"/>
      <c r="D48" s="218">
        <v>422</v>
      </c>
      <c r="E48" s="192" t="s">
        <v>89</v>
      </c>
      <c r="F48" s="193">
        <f>SUM(F49:F52)</f>
        <v>0</v>
      </c>
      <c r="G48" s="193">
        <f t="shared" ref="G48:K48" si="13">SUM(G49:G52)</f>
        <v>1327</v>
      </c>
      <c r="H48" s="193">
        <f t="shared" si="13"/>
        <v>1327</v>
      </c>
      <c r="I48" s="193"/>
      <c r="J48" s="193">
        <f t="shared" si="13"/>
        <v>0</v>
      </c>
      <c r="K48" s="193">
        <f t="shared" si="13"/>
        <v>0</v>
      </c>
    </row>
    <row r="49" spans="1:11" x14ac:dyDescent="0.35">
      <c r="A49" s="363"/>
      <c r="B49" s="364"/>
      <c r="C49" s="365"/>
      <c r="D49" s="219">
        <v>4221</v>
      </c>
      <c r="E49" s="202" t="s">
        <v>90</v>
      </c>
      <c r="F49" s="201"/>
      <c r="G49" s="201">
        <v>0</v>
      </c>
      <c r="H49" s="201">
        <v>1327</v>
      </c>
      <c r="I49" s="201"/>
      <c r="J49" s="201"/>
      <c r="K49" s="201"/>
    </row>
    <row r="50" spans="1:11" x14ac:dyDescent="0.35">
      <c r="A50" s="363"/>
      <c r="B50" s="364"/>
      <c r="C50" s="365"/>
      <c r="D50" s="219">
        <v>4222</v>
      </c>
      <c r="E50" s="207" t="s">
        <v>91</v>
      </c>
      <c r="F50" s="201">
        <v>0</v>
      </c>
      <c r="G50" s="201">
        <v>0</v>
      </c>
      <c r="H50" s="201"/>
      <c r="I50" s="201"/>
      <c r="J50" s="201"/>
      <c r="K50" s="201"/>
    </row>
    <row r="51" spans="1:11" x14ac:dyDescent="0.35">
      <c r="A51" s="363"/>
      <c r="B51" s="364"/>
      <c r="C51" s="365"/>
      <c r="D51" s="219">
        <v>4223</v>
      </c>
      <c r="E51" s="207" t="s">
        <v>92</v>
      </c>
      <c r="F51" s="201">
        <v>0</v>
      </c>
      <c r="G51" s="201">
        <v>0</v>
      </c>
      <c r="H51" s="201"/>
      <c r="I51" s="201"/>
      <c r="J51" s="201"/>
      <c r="K51" s="201"/>
    </row>
    <row r="52" spans="1:11" x14ac:dyDescent="0.35">
      <c r="A52" s="363"/>
      <c r="B52" s="364"/>
      <c r="C52" s="365"/>
      <c r="D52" s="219">
        <v>4227</v>
      </c>
      <c r="E52" s="207" t="s">
        <v>153</v>
      </c>
      <c r="F52" s="201">
        <v>0</v>
      </c>
      <c r="G52" s="201">
        <v>1327</v>
      </c>
      <c r="H52" s="201"/>
      <c r="I52" s="201"/>
      <c r="J52" s="201"/>
      <c r="K52" s="201"/>
    </row>
    <row r="53" spans="1:11" x14ac:dyDescent="0.35">
      <c r="A53" s="216"/>
      <c r="B53" s="217"/>
      <c r="C53" s="218"/>
      <c r="D53" s="218">
        <v>424</v>
      </c>
      <c r="E53" s="192" t="s">
        <v>154</v>
      </c>
      <c r="F53" s="220">
        <f>F54</f>
        <v>0</v>
      </c>
      <c r="G53" s="220">
        <f t="shared" ref="G53:K53" si="14">G54</f>
        <v>0</v>
      </c>
      <c r="H53" s="220">
        <f t="shared" si="14"/>
        <v>0</v>
      </c>
      <c r="I53" s="220"/>
      <c r="J53" s="220">
        <f t="shared" si="14"/>
        <v>0</v>
      </c>
      <c r="K53" s="220">
        <f t="shared" si="14"/>
        <v>0</v>
      </c>
    </row>
    <row r="54" spans="1:11" x14ac:dyDescent="0.35">
      <c r="A54" s="221"/>
      <c r="B54" s="222"/>
      <c r="C54" s="223"/>
      <c r="D54" s="223">
        <v>4241</v>
      </c>
      <c r="E54" s="224" t="s">
        <v>94</v>
      </c>
      <c r="F54" s="180">
        <v>0</v>
      </c>
      <c r="G54" s="180"/>
      <c r="H54" s="180"/>
      <c r="I54" s="180"/>
      <c r="J54" s="225"/>
      <c r="K54" s="225"/>
    </row>
    <row r="55" spans="1:11" x14ac:dyDescent="0.35">
      <c r="A55" s="350" t="s">
        <v>194</v>
      </c>
      <c r="B55" s="351"/>
      <c r="C55" s="352"/>
      <c r="D55" s="226"/>
      <c r="E55" s="227" t="s">
        <v>195</v>
      </c>
      <c r="F55" s="183"/>
      <c r="G55" s="183"/>
      <c r="H55" s="183"/>
      <c r="I55" s="183"/>
      <c r="J55" s="184"/>
      <c r="K55" s="184"/>
    </row>
    <row r="56" spans="1:11" x14ac:dyDescent="0.35">
      <c r="A56" s="228">
        <v>11</v>
      </c>
      <c r="B56" s="229"/>
      <c r="C56" s="230"/>
      <c r="D56" s="230"/>
      <c r="E56" s="186" t="s">
        <v>34</v>
      </c>
      <c r="F56" s="187"/>
      <c r="G56" s="187"/>
      <c r="H56" s="187"/>
      <c r="I56" s="187"/>
      <c r="J56" s="188"/>
      <c r="K56" s="188"/>
    </row>
    <row r="57" spans="1:11" x14ac:dyDescent="0.35">
      <c r="A57" s="231">
        <v>3</v>
      </c>
      <c r="B57" s="217"/>
      <c r="C57" s="218"/>
      <c r="D57" s="218"/>
      <c r="E57" s="192"/>
      <c r="F57" s="193">
        <f>F58</f>
        <v>0</v>
      </c>
      <c r="G57" s="193">
        <f t="shared" ref="G57:H57" si="15">G58</f>
        <v>0</v>
      </c>
      <c r="H57" s="193">
        <f t="shared" si="15"/>
        <v>0</v>
      </c>
      <c r="I57" s="193"/>
      <c r="J57" s="193"/>
      <c r="K57" s="193"/>
    </row>
    <row r="58" spans="1:11" x14ac:dyDescent="0.35">
      <c r="A58" s="372">
        <v>32</v>
      </c>
      <c r="B58" s="373"/>
      <c r="C58" s="374"/>
      <c r="D58" s="194"/>
      <c r="E58" s="195" t="s">
        <v>50</v>
      </c>
      <c r="F58" s="196">
        <f t="shared" ref="F58:H58" si="16">SUM(F59+F61+F63)</f>
        <v>0</v>
      </c>
      <c r="G58" s="196">
        <f t="shared" si="16"/>
        <v>0</v>
      </c>
      <c r="H58" s="196">
        <f t="shared" si="16"/>
        <v>0</v>
      </c>
      <c r="I58" s="196"/>
      <c r="J58" s="196"/>
      <c r="K58" s="196"/>
    </row>
    <row r="59" spans="1:11" x14ac:dyDescent="0.35">
      <c r="A59" s="375"/>
      <c r="B59" s="376"/>
      <c r="C59" s="377"/>
      <c r="D59" s="25">
        <v>322</v>
      </c>
      <c r="E59" s="25" t="s">
        <v>51</v>
      </c>
      <c r="F59" s="193">
        <f t="shared" ref="F59:H59" si="17">SUM(F60)</f>
        <v>0</v>
      </c>
      <c r="G59" s="193">
        <f t="shared" si="17"/>
        <v>0</v>
      </c>
      <c r="H59" s="193">
        <f t="shared" si="17"/>
        <v>0</v>
      </c>
      <c r="I59" s="193"/>
      <c r="J59" s="193"/>
      <c r="K59" s="193"/>
    </row>
    <row r="60" spans="1:11" x14ac:dyDescent="0.35">
      <c r="A60" s="360"/>
      <c r="B60" s="361"/>
      <c r="C60" s="362"/>
      <c r="D60" s="26">
        <v>3222</v>
      </c>
      <c r="E60" s="26" t="s">
        <v>62</v>
      </c>
      <c r="F60" s="180"/>
      <c r="G60" s="180">
        <v>0</v>
      </c>
      <c r="H60" s="180"/>
      <c r="I60" s="180"/>
      <c r="J60" s="180"/>
      <c r="K60" s="180"/>
    </row>
    <row r="61" spans="1:11" x14ac:dyDescent="0.35">
      <c r="A61" s="375"/>
      <c r="B61" s="376"/>
      <c r="C61" s="377"/>
      <c r="D61" s="25">
        <v>329</v>
      </c>
      <c r="E61" s="25" t="s">
        <v>65</v>
      </c>
      <c r="F61" s="193">
        <f t="shared" ref="F61:H61" si="18">SUM(F62)</f>
        <v>0</v>
      </c>
      <c r="G61" s="193">
        <f t="shared" si="18"/>
        <v>0</v>
      </c>
      <c r="H61" s="193">
        <f t="shared" si="18"/>
        <v>0</v>
      </c>
      <c r="I61" s="193"/>
      <c r="J61" s="193"/>
      <c r="K61" s="193"/>
    </row>
    <row r="62" spans="1:11" x14ac:dyDescent="0.35">
      <c r="A62" s="360"/>
      <c r="B62" s="361"/>
      <c r="C62" s="362"/>
      <c r="D62" s="26">
        <v>3291</v>
      </c>
      <c r="E62" s="26" t="s">
        <v>136</v>
      </c>
      <c r="F62" s="180"/>
      <c r="G62" s="180">
        <v>0</v>
      </c>
      <c r="H62" s="180"/>
      <c r="I62" s="180"/>
      <c r="J62" s="180"/>
      <c r="K62" s="180"/>
    </row>
    <row r="63" spans="1:11" ht="42.75" customHeight="1" x14ac:dyDescent="0.35">
      <c r="A63" s="350" t="s">
        <v>141</v>
      </c>
      <c r="B63" s="351"/>
      <c r="C63" s="352"/>
      <c r="D63" s="226"/>
      <c r="E63" s="227" t="s">
        <v>142</v>
      </c>
      <c r="F63" s="183"/>
      <c r="G63" s="183"/>
      <c r="H63" s="183"/>
      <c r="I63" s="183"/>
      <c r="J63" s="184"/>
      <c r="K63" s="184"/>
    </row>
    <row r="64" spans="1:11" ht="15" customHeight="1" x14ac:dyDescent="0.35">
      <c r="A64" s="228">
        <v>11</v>
      </c>
      <c r="B64" s="229"/>
      <c r="C64" s="230"/>
      <c r="D64" s="230"/>
      <c r="E64" s="186" t="s">
        <v>34</v>
      </c>
      <c r="F64" s="187"/>
      <c r="G64" s="187"/>
      <c r="H64" s="187"/>
      <c r="I64" s="187"/>
      <c r="J64" s="188"/>
      <c r="K64" s="188"/>
    </row>
    <row r="65" spans="1:11" ht="15" customHeight="1" x14ac:dyDescent="0.35">
      <c r="A65" s="231">
        <v>3</v>
      </c>
      <c r="B65" s="217"/>
      <c r="C65" s="218"/>
      <c r="D65" s="218"/>
      <c r="E65" s="192"/>
      <c r="F65" s="193">
        <f t="shared" ref="F65" si="19">SUM(F66+F73)</f>
        <v>442</v>
      </c>
      <c r="G65" s="193">
        <f>SUM(G66+G73)</f>
        <v>318</v>
      </c>
      <c r="H65" s="193">
        <f t="shared" ref="H65" si="20">SUM(H66+H73)</f>
        <v>953</v>
      </c>
      <c r="I65" s="193"/>
      <c r="J65" s="193">
        <v>980</v>
      </c>
      <c r="K65" s="193">
        <v>980</v>
      </c>
    </row>
    <row r="66" spans="1:11" ht="15" customHeight="1" x14ac:dyDescent="0.35">
      <c r="A66" s="372">
        <v>31</v>
      </c>
      <c r="B66" s="373"/>
      <c r="C66" s="374"/>
      <c r="D66" s="194"/>
      <c r="E66" s="195" t="s">
        <v>38</v>
      </c>
      <c r="F66" s="196">
        <f t="shared" ref="F66" si="21">SUM(F67+F69+F71)</f>
        <v>442</v>
      </c>
      <c r="G66" s="196">
        <f>SUM(G67+G69+G71)</f>
        <v>318</v>
      </c>
      <c r="H66" s="196">
        <f t="shared" ref="H66" si="22">SUM(H67+H69+H71)</f>
        <v>953</v>
      </c>
      <c r="I66" s="196"/>
      <c r="J66" s="196">
        <v>980</v>
      </c>
      <c r="K66" s="196">
        <v>980</v>
      </c>
    </row>
    <row r="67" spans="1:11" ht="15" customHeight="1" x14ac:dyDescent="0.35">
      <c r="A67" s="375"/>
      <c r="B67" s="376"/>
      <c r="C67" s="377"/>
      <c r="D67" s="25">
        <v>311</v>
      </c>
      <c r="E67" s="25" t="s">
        <v>143</v>
      </c>
      <c r="F67" s="193">
        <f t="shared" ref="F67" si="23">SUM(F68)</f>
        <v>365</v>
      </c>
      <c r="G67" s="193">
        <f>SUM(G68)</f>
        <v>273</v>
      </c>
      <c r="H67" s="193">
        <f t="shared" ref="H67" si="24">SUM(H68)</f>
        <v>767</v>
      </c>
      <c r="I67" s="193"/>
      <c r="J67" s="193"/>
      <c r="K67" s="193"/>
    </row>
    <row r="68" spans="1:11" ht="15" customHeight="1" x14ac:dyDescent="0.35">
      <c r="A68" s="360"/>
      <c r="B68" s="361"/>
      <c r="C68" s="362"/>
      <c r="D68" s="26">
        <v>3111</v>
      </c>
      <c r="E68" s="26" t="s">
        <v>43</v>
      </c>
      <c r="F68" s="180">
        <v>365</v>
      </c>
      <c r="G68" s="180">
        <v>273</v>
      </c>
      <c r="H68" s="180">
        <v>767</v>
      </c>
      <c r="I68" s="180"/>
      <c r="J68" s="180"/>
      <c r="K68" s="180"/>
    </row>
    <row r="69" spans="1:11" ht="15" customHeight="1" x14ac:dyDescent="0.35">
      <c r="A69" s="375"/>
      <c r="B69" s="376"/>
      <c r="C69" s="377"/>
      <c r="D69" s="25">
        <v>312</v>
      </c>
      <c r="E69" s="25" t="s">
        <v>40</v>
      </c>
      <c r="F69" s="193">
        <f t="shared" ref="F69" si="25">SUM(F70)</f>
        <v>10</v>
      </c>
      <c r="G69" s="193">
        <f>SUM(G70)</f>
        <v>0</v>
      </c>
      <c r="H69" s="193">
        <f t="shared" ref="H69" si="26">SUM(H70)</f>
        <v>60</v>
      </c>
      <c r="I69" s="193"/>
      <c r="J69" s="193"/>
      <c r="K69" s="193"/>
    </row>
    <row r="70" spans="1:11" ht="15" customHeight="1" x14ac:dyDescent="0.35">
      <c r="A70" s="360"/>
      <c r="B70" s="361"/>
      <c r="C70" s="362"/>
      <c r="D70" s="26">
        <v>3121</v>
      </c>
      <c r="E70" s="26" t="s">
        <v>40</v>
      </c>
      <c r="F70" s="180">
        <v>10</v>
      </c>
      <c r="G70" s="180">
        <v>0</v>
      </c>
      <c r="H70" s="180">
        <v>60</v>
      </c>
      <c r="I70" s="180"/>
      <c r="J70" s="180"/>
      <c r="K70" s="180"/>
    </row>
    <row r="71" spans="1:11" ht="15" customHeight="1" x14ac:dyDescent="0.35">
      <c r="A71" s="375"/>
      <c r="B71" s="376"/>
      <c r="C71" s="377"/>
      <c r="D71" s="25">
        <v>313</v>
      </c>
      <c r="E71" s="25" t="s">
        <v>46</v>
      </c>
      <c r="F71" s="193">
        <f t="shared" ref="F71" si="27">SUM(F72)</f>
        <v>67</v>
      </c>
      <c r="G71" s="193">
        <f>SUM(G72)</f>
        <v>45</v>
      </c>
      <c r="H71" s="193">
        <f t="shared" ref="H71" si="28">SUM(H72)</f>
        <v>126</v>
      </c>
      <c r="I71" s="193"/>
      <c r="J71" s="193"/>
      <c r="K71" s="193"/>
    </row>
    <row r="72" spans="1:11" ht="15" customHeight="1" x14ac:dyDescent="0.35">
      <c r="A72" s="360"/>
      <c r="B72" s="361"/>
      <c r="C72" s="362"/>
      <c r="D72" s="26">
        <v>3132</v>
      </c>
      <c r="E72" s="26" t="s">
        <v>114</v>
      </c>
      <c r="F72" s="180">
        <v>67</v>
      </c>
      <c r="G72" s="180">
        <v>45</v>
      </c>
      <c r="H72" s="180">
        <v>126</v>
      </c>
      <c r="I72" s="180"/>
      <c r="J72" s="180"/>
      <c r="K72" s="180"/>
    </row>
    <row r="73" spans="1:11" ht="15" customHeight="1" x14ac:dyDescent="0.35">
      <c r="A73" s="372">
        <v>32</v>
      </c>
      <c r="B73" s="373"/>
      <c r="C73" s="374"/>
      <c r="D73" s="194"/>
      <c r="E73" s="195" t="s">
        <v>50</v>
      </c>
      <c r="F73" s="196">
        <f t="shared" ref="F73" si="29">SUM(F74)</f>
        <v>0</v>
      </c>
      <c r="G73" s="196">
        <f>SUM(G74)</f>
        <v>0</v>
      </c>
      <c r="H73" s="196">
        <f t="shared" ref="H73" si="30">SUM(H74)</f>
        <v>0</v>
      </c>
      <c r="I73" s="196"/>
      <c r="J73" s="196"/>
      <c r="K73" s="196"/>
    </row>
    <row r="74" spans="1:11" ht="15" customHeight="1" x14ac:dyDescent="0.35">
      <c r="A74" s="375"/>
      <c r="B74" s="376"/>
      <c r="C74" s="377"/>
      <c r="D74" s="25">
        <v>321</v>
      </c>
      <c r="E74" s="25" t="s">
        <v>60</v>
      </c>
      <c r="F74" s="193">
        <f>SUM(F76:F76)</f>
        <v>0</v>
      </c>
      <c r="G74" s="193">
        <f>SUM(G76:G76)</f>
        <v>0</v>
      </c>
      <c r="H74" s="193">
        <f t="shared" ref="H74" si="31">SUM(H76:H76)</f>
        <v>0</v>
      </c>
      <c r="I74" s="193"/>
      <c r="J74" s="193"/>
      <c r="K74" s="193"/>
    </row>
    <row r="75" spans="1:11" ht="15" customHeight="1" x14ac:dyDescent="0.35">
      <c r="A75" s="120"/>
      <c r="B75" s="121"/>
      <c r="C75" s="122"/>
      <c r="D75" s="26">
        <v>3211</v>
      </c>
      <c r="E75" s="26" t="s">
        <v>61</v>
      </c>
      <c r="F75" s="180">
        <v>0</v>
      </c>
      <c r="G75" s="180"/>
      <c r="H75" s="180">
        <v>0</v>
      </c>
      <c r="I75" s="180"/>
      <c r="J75" s="180"/>
      <c r="K75" s="180"/>
    </row>
    <row r="76" spans="1:11" ht="15" customHeight="1" x14ac:dyDescent="0.35">
      <c r="A76" s="360"/>
      <c r="B76" s="361"/>
      <c r="C76" s="362"/>
      <c r="D76" s="26">
        <v>3212</v>
      </c>
      <c r="E76" s="26" t="s">
        <v>144</v>
      </c>
      <c r="F76" s="180"/>
      <c r="G76" s="180">
        <v>0</v>
      </c>
      <c r="H76" s="180"/>
      <c r="I76" s="180"/>
      <c r="J76" s="180"/>
      <c r="K76" s="180"/>
    </row>
    <row r="77" spans="1:11" x14ac:dyDescent="0.35">
      <c r="A77" s="266">
        <v>51</v>
      </c>
      <c r="B77" s="267"/>
      <c r="C77" s="268"/>
      <c r="D77" s="268"/>
      <c r="E77" s="232" t="s">
        <v>22</v>
      </c>
      <c r="F77" s="187"/>
      <c r="G77" s="187"/>
      <c r="H77" s="187"/>
      <c r="I77" s="187"/>
      <c r="J77" s="188"/>
      <c r="K77" s="188"/>
    </row>
    <row r="78" spans="1:11" x14ac:dyDescent="0.35">
      <c r="A78" s="231">
        <v>3</v>
      </c>
      <c r="B78" s="217"/>
      <c r="C78" s="218"/>
      <c r="D78" s="218"/>
      <c r="E78" s="192"/>
      <c r="F78" s="193">
        <f t="shared" ref="F78" si="32">SUM(F79+F86)</f>
        <v>5711</v>
      </c>
      <c r="G78" s="193">
        <f>SUM(G79+G86)</f>
        <v>5840</v>
      </c>
      <c r="H78" s="193">
        <f t="shared" ref="H78:K78" si="33">SUM(H79+H86)</f>
        <v>8581</v>
      </c>
      <c r="I78" s="193"/>
      <c r="J78" s="193">
        <v>8838</v>
      </c>
      <c r="K78" s="193">
        <f t="shared" si="33"/>
        <v>8838</v>
      </c>
    </row>
    <row r="79" spans="1:11" x14ac:dyDescent="0.35">
      <c r="A79" s="372">
        <v>31</v>
      </c>
      <c r="B79" s="373"/>
      <c r="C79" s="374"/>
      <c r="D79" s="194"/>
      <c r="E79" s="195" t="s">
        <v>38</v>
      </c>
      <c r="F79" s="196">
        <f t="shared" ref="F79" si="34">SUM(F80+F82+F84)</f>
        <v>5708</v>
      </c>
      <c r="G79" s="196">
        <f>SUM(G80+G82+G84)</f>
        <v>5840</v>
      </c>
      <c r="H79" s="196">
        <f t="shared" ref="H79" si="35">SUM(H80+H82+H84)</f>
        <v>8581</v>
      </c>
      <c r="I79" s="196"/>
      <c r="J79" s="196">
        <v>8838</v>
      </c>
      <c r="K79" s="196">
        <v>8838</v>
      </c>
    </row>
    <row r="80" spans="1:11" x14ac:dyDescent="0.35">
      <c r="A80" s="375"/>
      <c r="B80" s="376"/>
      <c r="C80" s="377"/>
      <c r="D80" s="25">
        <v>311</v>
      </c>
      <c r="E80" s="25" t="s">
        <v>143</v>
      </c>
      <c r="F80" s="193">
        <f t="shared" ref="F80" si="36">SUM(F81)</f>
        <v>5618</v>
      </c>
      <c r="G80" s="193">
        <f>SUM(G81)</f>
        <v>5013</v>
      </c>
      <c r="H80" s="193">
        <f t="shared" ref="H80" si="37">SUM(H81)</f>
        <v>6902</v>
      </c>
      <c r="I80" s="193"/>
      <c r="J80" s="193"/>
      <c r="K80" s="193"/>
    </row>
    <row r="81" spans="1:11" x14ac:dyDescent="0.35">
      <c r="A81" s="360"/>
      <c r="B81" s="361"/>
      <c r="C81" s="362"/>
      <c r="D81" s="26">
        <v>3111</v>
      </c>
      <c r="E81" s="26" t="s">
        <v>43</v>
      </c>
      <c r="F81" s="180">
        <v>5618</v>
      </c>
      <c r="G81" s="180">
        <v>5013</v>
      </c>
      <c r="H81" s="180">
        <v>6902</v>
      </c>
      <c r="I81" s="180"/>
      <c r="J81" s="180"/>
      <c r="K81" s="180"/>
    </row>
    <row r="82" spans="1:11" x14ac:dyDescent="0.35">
      <c r="A82" s="375"/>
      <c r="B82" s="376"/>
      <c r="C82" s="377"/>
      <c r="D82" s="25">
        <v>312</v>
      </c>
      <c r="E82" s="25" t="s">
        <v>40</v>
      </c>
      <c r="F82" s="193">
        <f t="shared" ref="F82" si="38">SUM(F83)</f>
        <v>90</v>
      </c>
      <c r="G82" s="193">
        <f>SUM(G83)</f>
        <v>0</v>
      </c>
      <c r="H82" s="193">
        <f t="shared" ref="H82" si="39">SUM(H83)</f>
        <v>540</v>
      </c>
      <c r="I82" s="193"/>
      <c r="J82" s="193"/>
      <c r="K82" s="193"/>
    </row>
    <row r="83" spans="1:11" x14ac:dyDescent="0.35">
      <c r="A83" s="360"/>
      <c r="B83" s="361"/>
      <c r="C83" s="362"/>
      <c r="D83" s="26">
        <v>3121</v>
      </c>
      <c r="E83" s="26" t="s">
        <v>40</v>
      </c>
      <c r="F83" s="180">
        <v>90</v>
      </c>
      <c r="G83" s="180"/>
      <c r="H83" s="180">
        <v>540</v>
      </c>
      <c r="I83" s="180"/>
      <c r="J83" s="180"/>
      <c r="K83" s="180"/>
    </row>
    <row r="84" spans="1:11" x14ac:dyDescent="0.35">
      <c r="A84" s="375"/>
      <c r="B84" s="376"/>
      <c r="C84" s="377"/>
      <c r="D84" s="25">
        <v>313</v>
      </c>
      <c r="E84" s="25" t="s">
        <v>46</v>
      </c>
      <c r="F84" s="193">
        <f t="shared" ref="F84" si="40">SUM(F85)</f>
        <v>0</v>
      </c>
      <c r="G84" s="193">
        <f>SUM(G85)</f>
        <v>827</v>
      </c>
      <c r="H84" s="193">
        <f t="shared" ref="H84" si="41">SUM(H85)</f>
        <v>1139</v>
      </c>
      <c r="I84" s="193"/>
      <c r="J84" s="193"/>
      <c r="K84" s="193"/>
    </row>
    <row r="85" spans="1:11" x14ac:dyDescent="0.35">
      <c r="A85" s="360"/>
      <c r="B85" s="361"/>
      <c r="C85" s="362"/>
      <c r="D85" s="26">
        <v>3132</v>
      </c>
      <c r="E85" s="26" t="s">
        <v>114</v>
      </c>
      <c r="F85" s="180"/>
      <c r="G85" s="180">
        <v>827</v>
      </c>
      <c r="H85" s="180">
        <v>1139</v>
      </c>
      <c r="I85" s="180"/>
      <c r="J85" s="180"/>
      <c r="K85" s="180"/>
    </row>
    <row r="86" spans="1:11" x14ac:dyDescent="0.35">
      <c r="A86" s="372">
        <v>32</v>
      </c>
      <c r="B86" s="373"/>
      <c r="C86" s="374"/>
      <c r="D86" s="194"/>
      <c r="E86" s="195" t="s">
        <v>50</v>
      </c>
      <c r="F86" s="196">
        <f t="shared" ref="F86" si="42">SUM(F87)</f>
        <v>3</v>
      </c>
      <c r="G86" s="196">
        <f>SUM(G87)</f>
        <v>0</v>
      </c>
      <c r="H86" s="196">
        <f t="shared" ref="H86" si="43">SUM(H87)</f>
        <v>0</v>
      </c>
      <c r="I86" s="196"/>
      <c r="J86" s="196"/>
      <c r="K86" s="196"/>
    </row>
    <row r="87" spans="1:11" x14ac:dyDescent="0.35">
      <c r="A87" s="375"/>
      <c r="B87" s="376"/>
      <c r="C87" s="377"/>
      <c r="D87" s="25">
        <v>321</v>
      </c>
      <c r="E87" s="25" t="s">
        <v>60</v>
      </c>
      <c r="F87" s="193">
        <f>SUM(F89:F89)</f>
        <v>3</v>
      </c>
      <c r="G87" s="193">
        <f>SUM(G89:G89)</f>
        <v>0</v>
      </c>
      <c r="H87" s="193">
        <f t="shared" ref="H87" si="44">SUM(H89:H89)</f>
        <v>0</v>
      </c>
      <c r="I87" s="193"/>
      <c r="J87" s="193"/>
      <c r="K87" s="193"/>
    </row>
    <row r="88" spans="1:11" x14ac:dyDescent="0.35">
      <c r="A88" s="120"/>
      <c r="B88" s="121"/>
      <c r="C88" s="122"/>
      <c r="D88" s="26">
        <v>3211</v>
      </c>
      <c r="E88" s="26" t="s">
        <v>61</v>
      </c>
      <c r="F88" s="180">
        <v>0</v>
      </c>
      <c r="G88" s="180"/>
      <c r="H88" s="180">
        <v>0</v>
      </c>
      <c r="I88" s="180"/>
      <c r="J88" s="180"/>
      <c r="K88" s="180"/>
    </row>
    <row r="89" spans="1:11" x14ac:dyDescent="0.35">
      <c r="A89" s="360"/>
      <c r="B89" s="361"/>
      <c r="C89" s="362"/>
      <c r="D89" s="26">
        <v>3212</v>
      </c>
      <c r="E89" s="26" t="s">
        <v>144</v>
      </c>
      <c r="F89" s="180">
        <v>3</v>
      </c>
      <c r="G89" s="180"/>
      <c r="H89" s="180"/>
      <c r="I89" s="180"/>
      <c r="J89" s="180"/>
      <c r="K89" s="180"/>
    </row>
    <row r="90" spans="1:11" ht="15" customHeight="1" x14ac:dyDescent="0.35">
      <c r="A90" s="350" t="s">
        <v>145</v>
      </c>
      <c r="B90" s="351"/>
      <c r="C90" s="352"/>
      <c r="D90" s="226"/>
      <c r="E90" s="227" t="s">
        <v>146</v>
      </c>
      <c r="F90" s="183"/>
      <c r="G90" s="183"/>
      <c r="H90" s="183"/>
      <c r="I90" s="183"/>
      <c r="J90" s="184"/>
      <c r="K90" s="184"/>
    </row>
    <row r="91" spans="1:11" x14ac:dyDescent="0.35">
      <c r="A91" s="366">
        <v>11</v>
      </c>
      <c r="B91" s="367"/>
      <c r="C91" s="368"/>
      <c r="D91" s="232"/>
      <c r="E91" s="232" t="s">
        <v>34</v>
      </c>
      <c r="F91" s="187"/>
      <c r="G91" s="187"/>
      <c r="H91" s="187"/>
      <c r="I91" s="187"/>
      <c r="J91" s="188"/>
      <c r="K91" s="188"/>
    </row>
    <row r="92" spans="1:11" x14ac:dyDescent="0.35">
      <c r="A92" s="369">
        <v>3</v>
      </c>
      <c r="B92" s="370"/>
      <c r="C92" s="371"/>
      <c r="D92" s="192"/>
      <c r="E92" s="192" t="s">
        <v>37</v>
      </c>
      <c r="F92" s="193">
        <f>F93</f>
        <v>1274</v>
      </c>
      <c r="G92" s="193">
        <f t="shared" ref="G92:H92" si="45">G93</f>
        <v>1274</v>
      </c>
      <c r="H92" s="193">
        <f t="shared" si="45"/>
        <v>0</v>
      </c>
      <c r="I92" s="193"/>
      <c r="J92" s="193">
        <v>0</v>
      </c>
      <c r="K92" s="193">
        <v>0</v>
      </c>
    </row>
    <row r="93" spans="1:11" x14ac:dyDescent="0.35">
      <c r="A93" s="372">
        <v>31</v>
      </c>
      <c r="B93" s="373"/>
      <c r="C93" s="374"/>
      <c r="D93" s="194"/>
      <c r="E93" s="195" t="s">
        <v>38</v>
      </c>
      <c r="F93" s="196">
        <f>F94</f>
        <v>1274</v>
      </c>
      <c r="G93" s="196">
        <f t="shared" ref="G93:H93" si="46">G94</f>
        <v>1274</v>
      </c>
      <c r="H93" s="196">
        <f t="shared" si="46"/>
        <v>0</v>
      </c>
      <c r="I93" s="196"/>
      <c r="J93" s="196">
        <v>0</v>
      </c>
      <c r="K93" s="196">
        <v>0</v>
      </c>
    </row>
    <row r="94" spans="1:11" x14ac:dyDescent="0.35">
      <c r="A94" s="375"/>
      <c r="B94" s="376"/>
      <c r="C94" s="377"/>
      <c r="D94" s="25">
        <v>311</v>
      </c>
      <c r="E94" s="25" t="s">
        <v>239</v>
      </c>
      <c r="F94" s="193">
        <f t="shared" ref="F94" si="47">SUM(F95)</f>
        <v>1274</v>
      </c>
      <c r="G94" s="193">
        <f>SUM(G95)</f>
        <v>1274</v>
      </c>
      <c r="H94" s="193">
        <f t="shared" ref="H94" si="48">SUM(H95)</f>
        <v>0</v>
      </c>
      <c r="I94" s="193"/>
      <c r="J94" s="193"/>
      <c r="K94" s="193"/>
    </row>
    <row r="95" spans="1:11" x14ac:dyDescent="0.35">
      <c r="A95" s="360"/>
      <c r="B95" s="361"/>
      <c r="C95" s="362"/>
      <c r="D95" s="26">
        <v>3113</v>
      </c>
      <c r="E95" s="26" t="s">
        <v>243</v>
      </c>
      <c r="F95" s="180">
        <v>1274</v>
      </c>
      <c r="G95" s="180">
        <v>1274</v>
      </c>
      <c r="H95" s="180">
        <v>0</v>
      </c>
      <c r="I95" s="180"/>
      <c r="J95" s="180"/>
      <c r="K95" s="180"/>
    </row>
    <row r="96" spans="1:11" x14ac:dyDescent="0.35">
      <c r="A96" s="350" t="s">
        <v>196</v>
      </c>
      <c r="B96" s="351"/>
      <c r="C96" s="352"/>
      <c r="D96" s="226"/>
      <c r="E96" s="227" t="s">
        <v>197</v>
      </c>
      <c r="F96" s="183"/>
      <c r="G96" s="183"/>
      <c r="H96" s="183"/>
      <c r="I96" s="183"/>
      <c r="J96" s="184"/>
      <c r="K96" s="184"/>
    </row>
    <row r="97" spans="1:11" x14ac:dyDescent="0.35">
      <c r="A97" s="366">
        <v>52</v>
      </c>
      <c r="B97" s="367"/>
      <c r="C97" s="368"/>
      <c r="D97" s="232"/>
      <c r="E97" s="232" t="s">
        <v>198</v>
      </c>
      <c r="F97" s="187"/>
      <c r="G97" s="187"/>
      <c r="H97" s="187"/>
      <c r="I97" s="187"/>
      <c r="J97" s="188"/>
      <c r="K97" s="188"/>
    </row>
    <row r="98" spans="1:11" x14ac:dyDescent="0.35">
      <c r="A98" s="369">
        <v>3</v>
      </c>
      <c r="B98" s="370"/>
      <c r="C98" s="371"/>
      <c r="D98" s="192"/>
      <c r="E98" s="192" t="s">
        <v>37</v>
      </c>
      <c r="F98" s="193">
        <f>F99</f>
        <v>0</v>
      </c>
      <c r="G98" s="193">
        <f t="shared" ref="G98:K98" si="49">G99</f>
        <v>0</v>
      </c>
      <c r="H98" s="193">
        <f t="shared" si="49"/>
        <v>0</v>
      </c>
      <c r="I98" s="193"/>
      <c r="J98" s="193"/>
      <c r="K98" s="193">
        <f t="shared" si="49"/>
        <v>0</v>
      </c>
    </row>
    <row r="99" spans="1:11" x14ac:dyDescent="0.35">
      <c r="A99" s="372">
        <v>38</v>
      </c>
      <c r="B99" s="373"/>
      <c r="C99" s="374"/>
      <c r="D99" s="194"/>
      <c r="E99" s="195" t="s">
        <v>199</v>
      </c>
      <c r="F99" s="196">
        <f>F100</f>
        <v>0</v>
      </c>
      <c r="G99" s="196">
        <f t="shared" ref="G99" si="50">G100</f>
        <v>0</v>
      </c>
      <c r="H99" s="196">
        <f>H100</f>
        <v>0</v>
      </c>
      <c r="I99" s="196"/>
      <c r="J99" s="196"/>
      <c r="K99" s="196"/>
    </row>
    <row r="100" spans="1:11" x14ac:dyDescent="0.35">
      <c r="A100" s="375"/>
      <c r="B100" s="376"/>
      <c r="C100" s="377"/>
      <c r="D100" s="25">
        <v>381</v>
      </c>
      <c r="E100" s="25" t="s">
        <v>113</v>
      </c>
      <c r="F100" s="193">
        <f t="shared" ref="F100" si="51">SUM(F101)</f>
        <v>0</v>
      </c>
      <c r="G100" s="193">
        <f>SUM(G101)</f>
        <v>0</v>
      </c>
      <c r="H100" s="193">
        <f t="shared" ref="H100" si="52">SUM(H101)</f>
        <v>0</v>
      </c>
      <c r="I100" s="193"/>
      <c r="J100" s="193"/>
      <c r="K100" s="193"/>
    </row>
    <row r="101" spans="1:11" x14ac:dyDescent="0.35">
      <c r="A101" s="360"/>
      <c r="B101" s="361"/>
      <c r="C101" s="362"/>
      <c r="D101" s="26">
        <v>3812</v>
      </c>
      <c r="E101" s="26" t="s">
        <v>236</v>
      </c>
      <c r="F101" s="180">
        <v>0</v>
      </c>
      <c r="G101" s="180">
        <v>0</v>
      </c>
      <c r="H101" s="180">
        <v>0</v>
      </c>
      <c r="I101" s="180"/>
      <c r="J101" s="180"/>
      <c r="K101" s="180"/>
    </row>
    <row r="102" spans="1:11" x14ac:dyDescent="0.35">
      <c r="A102" s="350" t="s">
        <v>244</v>
      </c>
      <c r="B102" s="351"/>
      <c r="C102" s="352"/>
      <c r="D102" s="226"/>
      <c r="E102" s="227" t="s">
        <v>245</v>
      </c>
      <c r="F102" s="183"/>
      <c r="G102" s="183"/>
      <c r="H102" s="183"/>
      <c r="I102" s="183"/>
      <c r="J102" s="184"/>
      <c r="K102" s="184"/>
    </row>
    <row r="103" spans="1:11" x14ac:dyDescent="0.35">
      <c r="A103" s="366">
        <v>51</v>
      </c>
      <c r="B103" s="367"/>
      <c r="C103" s="368"/>
      <c r="D103" s="232"/>
      <c r="E103" s="232" t="s">
        <v>22</v>
      </c>
      <c r="F103" s="187"/>
      <c r="G103" s="187"/>
      <c r="H103" s="187"/>
      <c r="I103" s="187"/>
      <c r="J103" s="188"/>
      <c r="K103" s="188"/>
    </row>
    <row r="104" spans="1:11" x14ac:dyDescent="0.35">
      <c r="A104" s="369">
        <v>3</v>
      </c>
      <c r="B104" s="370"/>
      <c r="C104" s="371"/>
      <c r="D104" s="192"/>
      <c r="E104" s="192" t="s">
        <v>37</v>
      </c>
      <c r="F104" s="193">
        <f>F105</f>
        <v>287</v>
      </c>
      <c r="G104" s="193">
        <f t="shared" ref="G104:H104" si="53">G105</f>
        <v>0</v>
      </c>
      <c r="H104" s="193">
        <f t="shared" si="53"/>
        <v>0</v>
      </c>
      <c r="I104" s="193"/>
      <c r="J104" s="193">
        <v>0</v>
      </c>
      <c r="K104" s="193">
        <v>0</v>
      </c>
    </row>
    <row r="105" spans="1:11" x14ac:dyDescent="0.35">
      <c r="A105" s="372">
        <v>32</v>
      </c>
      <c r="B105" s="373"/>
      <c r="C105" s="374"/>
      <c r="D105" s="194"/>
      <c r="E105" s="195" t="s">
        <v>50</v>
      </c>
      <c r="F105" s="196">
        <f>F106</f>
        <v>287</v>
      </c>
      <c r="G105" s="196">
        <f t="shared" ref="G105:H105" si="54">G106</f>
        <v>0</v>
      </c>
      <c r="H105" s="196">
        <f t="shared" si="54"/>
        <v>0</v>
      </c>
      <c r="I105" s="196"/>
      <c r="J105" s="196">
        <v>0</v>
      </c>
      <c r="K105" s="196">
        <v>0</v>
      </c>
    </row>
    <row r="106" spans="1:11" x14ac:dyDescent="0.35">
      <c r="A106" s="375"/>
      <c r="B106" s="376"/>
      <c r="C106" s="377"/>
      <c r="D106" s="25">
        <v>322</v>
      </c>
      <c r="E106" s="25" t="s">
        <v>51</v>
      </c>
      <c r="F106" s="193">
        <f t="shared" ref="F106" si="55">SUM(F107)</f>
        <v>287</v>
      </c>
      <c r="G106" s="193">
        <f>SUM(G107)</f>
        <v>0</v>
      </c>
      <c r="H106" s="193">
        <f t="shared" ref="H106" si="56">SUM(H107)</f>
        <v>0</v>
      </c>
      <c r="I106" s="193"/>
      <c r="J106" s="193"/>
      <c r="K106" s="193"/>
    </row>
    <row r="107" spans="1:11" x14ac:dyDescent="0.35">
      <c r="A107" s="360"/>
      <c r="B107" s="361"/>
      <c r="C107" s="362"/>
      <c r="D107" s="26">
        <v>3222</v>
      </c>
      <c r="E107" s="26" t="s">
        <v>62</v>
      </c>
      <c r="F107" s="180">
        <v>287</v>
      </c>
      <c r="G107" s="180">
        <v>0</v>
      </c>
      <c r="H107" s="180"/>
      <c r="I107" s="180"/>
      <c r="J107" s="180"/>
      <c r="K107" s="180"/>
    </row>
    <row r="108" spans="1:11" ht="15" customHeight="1" x14ac:dyDescent="0.35">
      <c r="A108" s="390" t="s">
        <v>151</v>
      </c>
      <c r="B108" s="391"/>
      <c r="C108" s="392"/>
      <c r="D108" s="28"/>
      <c r="E108" s="29" t="s">
        <v>152</v>
      </c>
      <c r="F108" s="183"/>
      <c r="G108" s="183"/>
      <c r="H108" s="183"/>
      <c r="I108" s="183"/>
      <c r="J108" s="183"/>
      <c r="K108" s="183"/>
    </row>
    <row r="109" spans="1:11" x14ac:dyDescent="0.35">
      <c r="A109" s="228">
        <v>51</v>
      </c>
      <c r="B109" s="229"/>
      <c r="C109" s="230"/>
      <c r="D109" s="230"/>
      <c r="E109" s="186" t="s">
        <v>22</v>
      </c>
      <c r="F109" s="187"/>
      <c r="G109" s="187"/>
      <c r="H109" s="187">
        <v>0</v>
      </c>
      <c r="I109" s="187"/>
      <c r="J109" s="188">
        <v>0</v>
      </c>
      <c r="K109" s="188">
        <v>0</v>
      </c>
    </row>
    <row r="110" spans="1:11" x14ac:dyDescent="0.35">
      <c r="A110" s="231">
        <v>3</v>
      </c>
      <c r="B110" s="217"/>
      <c r="C110" s="218"/>
      <c r="D110" s="218"/>
      <c r="E110" s="192"/>
      <c r="F110" s="193">
        <f t="shared" ref="F110:H110" si="57">SUM(F111:F111)</f>
        <v>3136</v>
      </c>
      <c r="G110" s="193">
        <f t="shared" si="57"/>
        <v>1991</v>
      </c>
      <c r="H110" s="193">
        <f t="shared" si="57"/>
        <v>0</v>
      </c>
      <c r="I110" s="193"/>
      <c r="J110" s="193">
        <f>SUM(J111)</f>
        <v>0</v>
      </c>
      <c r="K110" s="193">
        <f>SUM(K111)</f>
        <v>0</v>
      </c>
    </row>
    <row r="111" spans="1:11" x14ac:dyDescent="0.35">
      <c r="A111" s="372">
        <v>32</v>
      </c>
      <c r="B111" s="373"/>
      <c r="C111" s="374"/>
      <c r="D111" s="194"/>
      <c r="E111" s="195" t="s">
        <v>50</v>
      </c>
      <c r="F111" s="196">
        <f>SUM(F112)</f>
        <v>3136</v>
      </c>
      <c r="G111" s="196">
        <f t="shared" ref="G111" si="58">SUM(G112)</f>
        <v>1991</v>
      </c>
      <c r="H111" s="196">
        <f t="shared" ref="H111" si="59">SUM(H112)</f>
        <v>0</v>
      </c>
      <c r="I111" s="196"/>
      <c r="J111" s="196">
        <v>0</v>
      </c>
      <c r="K111" s="196">
        <v>0</v>
      </c>
    </row>
    <row r="112" spans="1:11" x14ac:dyDescent="0.35">
      <c r="A112" s="378"/>
      <c r="B112" s="379"/>
      <c r="C112" s="380"/>
      <c r="D112" s="197">
        <v>322</v>
      </c>
      <c r="E112" s="198" t="s">
        <v>51</v>
      </c>
      <c r="F112" s="199">
        <f>F113</f>
        <v>3136</v>
      </c>
      <c r="G112" s="199">
        <f t="shared" ref="G112:H112" si="60">G113</f>
        <v>1991</v>
      </c>
      <c r="H112" s="199">
        <f t="shared" si="60"/>
        <v>0</v>
      </c>
      <c r="I112" s="199"/>
      <c r="J112" s="199"/>
      <c r="K112" s="199"/>
    </row>
    <row r="113" spans="1:11" x14ac:dyDescent="0.35">
      <c r="A113" s="233"/>
      <c r="B113" s="234"/>
      <c r="C113" s="235"/>
      <c r="D113" s="236">
        <v>3222</v>
      </c>
      <c r="E113" s="237" t="s">
        <v>62</v>
      </c>
      <c r="F113" s="238">
        <v>3136</v>
      </c>
      <c r="G113" s="238">
        <v>1991</v>
      </c>
      <c r="H113" s="238">
        <v>0</v>
      </c>
      <c r="I113" s="238"/>
      <c r="J113" s="238">
        <v>0</v>
      </c>
      <c r="K113" s="238"/>
    </row>
    <row r="114" spans="1:11" ht="29" x14ac:dyDescent="0.35">
      <c r="A114" s="350" t="s">
        <v>147</v>
      </c>
      <c r="B114" s="351"/>
      <c r="C114" s="352"/>
      <c r="D114" s="226"/>
      <c r="E114" s="239" t="s">
        <v>148</v>
      </c>
      <c r="F114" s="183"/>
      <c r="G114" s="183"/>
      <c r="H114" s="183"/>
      <c r="I114" s="183"/>
      <c r="J114" s="184"/>
      <c r="K114" s="184"/>
    </row>
    <row r="115" spans="1:11" x14ac:dyDescent="0.35">
      <c r="A115" s="228">
        <v>31</v>
      </c>
      <c r="B115" s="229"/>
      <c r="C115" s="230"/>
      <c r="D115" s="230"/>
      <c r="E115" s="186" t="s">
        <v>28</v>
      </c>
      <c r="F115" s="187"/>
      <c r="G115" s="187"/>
      <c r="H115" s="187"/>
      <c r="I115" s="187"/>
      <c r="J115" s="188"/>
      <c r="K115" s="188"/>
    </row>
    <row r="116" spans="1:11" x14ac:dyDescent="0.35">
      <c r="A116" s="231">
        <v>3</v>
      </c>
      <c r="B116" s="217"/>
      <c r="C116" s="218"/>
      <c r="D116" s="218"/>
      <c r="E116" s="192"/>
      <c r="F116" s="193">
        <f>SUM(F117,F127)</f>
        <v>4280</v>
      </c>
      <c r="G116" s="193">
        <f>SUM(G117:G117)</f>
        <v>2124</v>
      </c>
      <c r="H116" s="193">
        <f>SUM(H117,H127)</f>
        <v>2124</v>
      </c>
      <c r="I116" s="193"/>
      <c r="J116" s="193">
        <v>2187</v>
      </c>
      <c r="K116" s="193">
        <v>2187</v>
      </c>
    </row>
    <row r="117" spans="1:11" x14ac:dyDescent="0.35">
      <c r="A117" s="372">
        <v>32</v>
      </c>
      <c r="B117" s="373"/>
      <c r="C117" s="374"/>
      <c r="D117" s="194"/>
      <c r="E117" s="195" t="s">
        <v>50</v>
      </c>
      <c r="F117" s="196">
        <f t="shared" ref="F117:H117" si="61">SUM(F118,F122)</f>
        <v>4280</v>
      </c>
      <c r="G117" s="196">
        <f t="shared" si="61"/>
        <v>2124</v>
      </c>
      <c r="H117" s="196">
        <f t="shared" si="61"/>
        <v>2124</v>
      </c>
      <c r="I117" s="196"/>
      <c r="J117" s="196">
        <v>2187</v>
      </c>
      <c r="K117" s="196">
        <v>2187</v>
      </c>
    </row>
    <row r="118" spans="1:11" x14ac:dyDescent="0.35">
      <c r="A118" s="216"/>
      <c r="B118" s="217"/>
      <c r="C118" s="218"/>
      <c r="D118" s="218">
        <v>322</v>
      </c>
      <c r="E118" s="192" t="s">
        <v>51</v>
      </c>
      <c r="F118" s="193">
        <f t="shared" ref="F118:H118" si="62">SUM(F119:F121)</f>
        <v>4280</v>
      </c>
      <c r="G118" s="193">
        <f t="shared" si="62"/>
        <v>2124</v>
      </c>
      <c r="H118" s="193">
        <f t="shared" si="62"/>
        <v>2124</v>
      </c>
      <c r="I118" s="193"/>
      <c r="J118" s="193"/>
      <c r="K118" s="193"/>
    </row>
    <row r="119" spans="1:11" ht="18.75" customHeight="1" x14ac:dyDescent="0.35">
      <c r="A119" s="221"/>
      <c r="B119" s="222"/>
      <c r="C119" s="223"/>
      <c r="D119" s="223">
        <v>3221</v>
      </c>
      <c r="E119" s="224" t="s">
        <v>149</v>
      </c>
      <c r="F119" s="180"/>
      <c r="G119" s="180"/>
      <c r="H119" s="180"/>
      <c r="I119" s="180"/>
      <c r="J119" s="180"/>
      <c r="K119" s="180"/>
    </row>
    <row r="120" spans="1:11" ht="17.25" customHeight="1" x14ac:dyDescent="0.35">
      <c r="A120" s="221"/>
      <c r="B120" s="222"/>
      <c r="C120" s="223"/>
      <c r="D120" s="223">
        <v>3225</v>
      </c>
      <c r="E120" s="224" t="s">
        <v>131</v>
      </c>
      <c r="F120" s="180">
        <v>4280</v>
      </c>
      <c r="G120" s="180">
        <v>2124</v>
      </c>
      <c r="H120" s="180">
        <v>2124</v>
      </c>
      <c r="I120" s="180"/>
      <c r="J120" s="180"/>
      <c r="K120" s="180"/>
    </row>
    <row r="121" spans="1:11" ht="15" customHeight="1" x14ac:dyDescent="0.35">
      <c r="A121" s="221"/>
      <c r="B121" s="222"/>
      <c r="C121" s="223"/>
      <c r="D121" s="223">
        <v>3227</v>
      </c>
      <c r="E121" s="224" t="s">
        <v>70</v>
      </c>
      <c r="F121" s="180"/>
      <c r="G121" s="180"/>
      <c r="H121" s="180"/>
      <c r="I121" s="180"/>
      <c r="J121" s="180"/>
      <c r="K121" s="180"/>
    </row>
    <row r="122" spans="1:11" x14ac:dyDescent="0.35">
      <c r="A122" s="378"/>
      <c r="B122" s="379"/>
      <c r="C122" s="380"/>
      <c r="D122" s="25">
        <v>323</v>
      </c>
      <c r="E122" s="25" t="s">
        <v>54</v>
      </c>
      <c r="F122" s="193">
        <f>SUM(F123:F126)</f>
        <v>0</v>
      </c>
      <c r="G122" s="193">
        <f>SUM(G123:G126)</f>
        <v>0</v>
      </c>
      <c r="H122" s="193">
        <f>SUM(H123:H126)</f>
        <v>0</v>
      </c>
      <c r="I122" s="193"/>
      <c r="J122" s="193">
        <f>SUM(J125)</f>
        <v>0</v>
      </c>
      <c r="K122" s="193">
        <f>SUM(K125)</f>
        <v>0</v>
      </c>
    </row>
    <row r="123" spans="1:11" x14ac:dyDescent="0.35">
      <c r="A123" s="240"/>
      <c r="B123" s="241"/>
      <c r="C123" s="242"/>
      <c r="D123" s="26">
        <v>3231</v>
      </c>
      <c r="E123" s="26" t="s">
        <v>55</v>
      </c>
      <c r="F123" s="180"/>
      <c r="G123" s="180"/>
      <c r="H123" s="180"/>
      <c r="I123" s="180"/>
      <c r="J123" s="180"/>
      <c r="K123" s="180"/>
    </row>
    <row r="124" spans="1:11" x14ac:dyDescent="0.35">
      <c r="A124" s="240"/>
      <c r="B124" s="241"/>
      <c r="C124" s="242"/>
      <c r="D124" s="26">
        <v>3232</v>
      </c>
      <c r="E124" s="26" t="s">
        <v>150</v>
      </c>
      <c r="F124" s="180"/>
      <c r="G124" s="180"/>
      <c r="H124" s="180"/>
      <c r="I124" s="180"/>
      <c r="J124" s="180"/>
      <c r="K124" s="180"/>
    </row>
    <row r="125" spans="1:11" x14ac:dyDescent="0.35">
      <c r="A125" s="221"/>
      <c r="B125" s="222"/>
      <c r="C125" s="223"/>
      <c r="D125" s="26">
        <v>3234</v>
      </c>
      <c r="E125" s="26" t="s">
        <v>57</v>
      </c>
      <c r="F125" s="180"/>
      <c r="G125" s="180"/>
      <c r="H125" s="180"/>
      <c r="I125" s="180"/>
      <c r="J125" s="180"/>
      <c r="K125" s="180"/>
    </row>
    <row r="126" spans="1:11" x14ac:dyDescent="0.35">
      <c r="A126" s="221"/>
      <c r="B126" s="222"/>
      <c r="C126" s="223"/>
      <c r="D126" s="27">
        <v>3237</v>
      </c>
      <c r="E126" s="27" t="s">
        <v>58</v>
      </c>
      <c r="F126" s="180">
        <v>0</v>
      </c>
      <c r="G126" s="180"/>
      <c r="H126" s="180"/>
      <c r="I126" s="180"/>
      <c r="J126" s="180"/>
      <c r="K126" s="180"/>
    </row>
    <row r="127" spans="1:11" x14ac:dyDescent="0.35">
      <c r="A127" s="372">
        <v>34</v>
      </c>
      <c r="B127" s="373"/>
      <c r="C127" s="374"/>
      <c r="D127" s="194"/>
      <c r="E127" s="195" t="s">
        <v>82</v>
      </c>
      <c r="F127" s="196">
        <f>F128</f>
        <v>0</v>
      </c>
      <c r="G127" s="196">
        <f t="shared" ref="G127:J127" si="63">G128</f>
        <v>0</v>
      </c>
      <c r="H127" s="196">
        <f t="shared" si="63"/>
        <v>0</v>
      </c>
      <c r="I127" s="196"/>
      <c r="J127" s="196">
        <f t="shared" si="63"/>
        <v>0</v>
      </c>
      <c r="K127" s="196"/>
    </row>
    <row r="128" spans="1:11" x14ac:dyDescent="0.35">
      <c r="A128" s="216"/>
      <c r="B128" s="217"/>
      <c r="C128" s="218"/>
      <c r="D128" s="218">
        <v>343</v>
      </c>
      <c r="E128" s="192" t="s">
        <v>83</v>
      </c>
      <c r="F128" s="193">
        <f>F129</f>
        <v>0</v>
      </c>
      <c r="G128" s="193">
        <f t="shared" ref="G128:H128" si="64">G129</f>
        <v>0</v>
      </c>
      <c r="H128" s="193">
        <f t="shared" si="64"/>
        <v>0</v>
      </c>
      <c r="I128" s="193"/>
      <c r="J128" s="193"/>
      <c r="K128" s="193"/>
    </row>
    <row r="129" spans="1:11" x14ac:dyDescent="0.35">
      <c r="A129" s="221"/>
      <c r="B129" s="222"/>
      <c r="C129" s="223"/>
      <c r="D129" s="223">
        <v>3431</v>
      </c>
      <c r="E129" s="224" t="s">
        <v>138</v>
      </c>
      <c r="F129" s="180"/>
      <c r="G129" s="180">
        <v>0</v>
      </c>
      <c r="H129" s="180"/>
      <c r="I129" s="180"/>
      <c r="J129" s="180"/>
      <c r="K129" s="180"/>
    </row>
    <row r="130" spans="1:11" x14ac:dyDescent="0.35">
      <c r="A130" s="381">
        <v>43</v>
      </c>
      <c r="B130" s="382"/>
      <c r="C130" s="383"/>
      <c r="D130" s="185"/>
      <c r="E130" s="186" t="s">
        <v>59</v>
      </c>
      <c r="F130" s="187"/>
      <c r="G130" s="187"/>
      <c r="H130" s="187"/>
      <c r="I130" s="187"/>
      <c r="J130" s="188"/>
      <c r="K130" s="188"/>
    </row>
    <row r="131" spans="1:11" x14ac:dyDescent="0.35">
      <c r="A131" s="189">
        <v>3</v>
      </c>
      <c r="B131" s="190"/>
      <c r="C131" s="191"/>
      <c r="D131" s="191"/>
      <c r="E131" s="192"/>
      <c r="F131" s="193">
        <f t="shared" ref="F131:K131" si="65">SUM(F132:F132)</f>
        <v>31395</v>
      </c>
      <c r="G131" s="193">
        <f t="shared" si="65"/>
        <v>23625</v>
      </c>
      <c r="H131" s="193">
        <f t="shared" si="65"/>
        <v>7830</v>
      </c>
      <c r="I131" s="193"/>
      <c r="J131" s="193">
        <f t="shared" si="65"/>
        <v>8000</v>
      </c>
      <c r="K131" s="193">
        <f t="shared" si="65"/>
        <v>8000</v>
      </c>
    </row>
    <row r="132" spans="1:11" x14ac:dyDescent="0.35">
      <c r="A132" s="372">
        <v>32</v>
      </c>
      <c r="B132" s="373"/>
      <c r="C132" s="374"/>
      <c r="D132" s="194"/>
      <c r="E132" s="195" t="s">
        <v>50</v>
      </c>
      <c r="F132" s="196">
        <f>SUM(F133+F135+F142+F140+F138)</f>
        <v>31395</v>
      </c>
      <c r="G132" s="196">
        <f>SUM(G133+G135+G142+G140+G138)</f>
        <v>23625</v>
      </c>
      <c r="H132" s="196">
        <f>SUM(H133+H135+H142+H140+H138)</f>
        <v>7830</v>
      </c>
      <c r="I132" s="196"/>
      <c r="J132" s="196">
        <v>8000</v>
      </c>
      <c r="K132" s="196">
        <v>8000</v>
      </c>
    </row>
    <row r="133" spans="1:11" x14ac:dyDescent="0.35">
      <c r="A133" s="216"/>
      <c r="B133" s="217"/>
      <c r="C133" s="218"/>
      <c r="D133" s="218">
        <v>321</v>
      </c>
      <c r="E133" s="192" t="s">
        <v>60</v>
      </c>
      <c r="F133" s="220"/>
      <c r="G133" s="220"/>
      <c r="H133" s="220"/>
      <c r="I133" s="220"/>
      <c r="J133" s="220"/>
      <c r="K133" s="220"/>
    </row>
    <row r="134" spans="1:11" x14ac:dyDescent="0.35">
      <c r="A134" s="221"/>
      <c r="B134" s="222"/>
      <c r="C134" s="223"/>
      <c r="D134" s="223">
        <v>3211</v>
      </c>
      <c r="E134" s="224" t="s">
        <v>61</v>
      </c>
      <c r="F134" s="243"/>
      <c r="G134" s="243"/>
      <c r="H134" s="243"/>
      <c r="I134" s="243"/>
      <c r="J134" s="243"/>
      <c r="K134" s="243"/>
    </row>
    <row r="135" spans="1:11" x14ac:dyDescent="0.35">
      <c r="A135" s="216"/>
      <c r="B135" s="217"/>
      <c r="C135" s="218"/>
      <c r="D135" s="218">
        <v>322</v>
      </c>
      <c r="E135" s="192" t="s">
        <v>51</v>
      </c>
      <c r="F135" s="220">
        <f>SUM(F136:F137)</f>
        <v>28532</v>
      </c>
      <c r="G135" s="220">
        <f t="shared" ref="G135:H135" si="66">SUM(G136:G137)</f>
        <v>22961</v>
      </c>
      <c r="H135" s="220">
        <f t="shared" si="66"/>
        <v>0</v>
      </c>
      <c r="I135" s="220"/>
      <c r="J135" s="220"/>
      <c r="K135" s="220"/>
    </row>
    <row r="136" spans="1:11" x14ac:dyDescent="0.35">
      <c r="A136" s="221"/>
      <c r="B136" s="222"/>
      <c r="C136" s="223"/>
      <c r="D136" s="223">
        <v>3221</v>
      </c>
      <c r="E136" s="224" t="s">
        <v>248</v>
      </c>
      <c r="F136" s="243">
        <v>689</v>
      </c>
      <c r="G136" s="243">
        <v>398</v>
      </c>
      <c r="H136" s="243"/>
      <c r="I136" s="243"/>
      <c r="J136" s="243"/>
      <c r="K136" s="243"/>
    </row>
    <row r="137" spans="1:11" x14ac:dyDescent="0.35">
      <c r="A137" s="221"/>
      <c r="B137" s="222"/>
      <c r="C137" s="223"/>
      <c r="D137" s="223">
        <v>3222</v>
      </c>
      <c r="E137" s="224" t="s">
        <v>117</v>
      </c>
      <c r="F137" s="243">
        <v>27843</v>
      </c>
      <c r="G137" s="243">
        <v>22563</v>
      </c>
      <c r="H137" s="243"/>
      <c r="I137" s="243"/>
      <c r="J137" s="243"/>
      <c r="K137" s="243"/>
    </row>
    <row r="138" spans="1:11" x14ac:dyDescent="0.35">
      <c r="A138" s="216"/>
      <c r="B138" s="217"/>
      <c r="C138" s="218"/>
      <c r="D138" s="218">
        <v>323</v>
      </c>
      <c r="E138" s="192" t="s">
        <v>54</v>
      </c>
      <c r="F138" s="220">
        <f>F139</f>
        <v>1454</v>
      </c>
      <c r="G138" s="220">
        <f t="shared" ref="G138:H138" si="67">G139</f>
        <v>0</v>
      </c>
      <c r="H138" s="220">
        <f t="shared" si="67"/>
        <v>7830</v>
      </c>
      <c r="I138" s="220"/>
      <c r="J138" s="220"/>
      <c r="K138" s="220"/>
    </row>
    <row r="139" spans="1:11" x14ac:dyDescent="0.35">
      <c r="A139" s="221"/>
      <c r="B139" s="222"/>
      <c r="C139" s="223"/>
      <c r="D139" s="223">
        <v>3239</v>
      </c>
      <c r="E139" s="224" t="s">
        <v>242</v>
      </c>
      <c r="F139" s="243">
        <v>1454</v>
      </c>
      <c r="G139" s="243"/>
      <c r="H139" s="243">
        <v>7830</v>
      </c>
      <c r="I139" s="243"/>
      <c r="J139" s="243"/>
      <c r="K139" s="243"/>
    </row>
    <row r="140" spans="1:11" x14ac:dyDescent="0.35">
      <c r="A140" s="221"/>
      <c r="B140" s="222"/>
      <c r="C140" s="223"/>
      <c r="D140" s="218">
        <v>324</v>
      </c>
      <c r="E140" s="192" t="s">
        <v>190</v>
      </c>
      <c r="F140" s="220">
        <f>F141</f>
        <v>0</v>
      </c>
      <c r="G140" s="220">
        <f t="shared" ref="G140:H140" si="68">G141</f>
        <v>0</v>
      </c>
      <c r="H140" s="220">
        <f t="shared" si="68"/>
        <v>0</v>
      </c>
      <c r="I140" s="220"/>
      <c r="J140" s="243"/>
      <c r="K140" s="243"/>
    </row>
    <row r="141" spans="1:11" x14ac:dyDescent="0.35">
      <c r="A141" s="221"/>
      <c r="B141" s="222"/>
      <c r="C141" s="223"/>
      <c r="D141" s="223">
        <v>3241</v>
      </c>
      <c r="E141" s="224" t="s">
        <v>190</v>
      </c>
      <c r="F141" s="243"/>
      <c r="G141" s="243">
        <v>0</v>
      </c>
      <c r="H141" s="243"/>
      <c r="I141" s="243"/>
      <c r="J141" s="243"/>
      <c r="K141" s="243"/>
    </row>
    <row r="142" spans="1:11" x14ac:dyDescent="0.35">
      <c r="A142" s="216"/>
      <c r="B142" s="217"/>
      <c r="C142" s="218"/>
      <c r="D142" s="218">
        <v>329</v>
      </c>
      <c r="E142" s="192" t="s">
        <v>118</v>
      </c>
      <c r="F142" s="220">
        <f t="shared" ref="F142:H142" si="69">SUM(F143:F144)</f>
        <v>1409</v>
      </c>
      <c r="G142" s="220">
        <f t="shared" si="69"/>
        <v>664</v>
      </c>
      <c r="H142" s="220">
        <f t="shared" si="69"/>
        <v>0</v>
      </c>
      <c r="I142" s="220"/>
      <c r="J142" s="220"/>
      <c r="K142" s="220"/>
    </row>
    <row r="143" spans="1:11" x14ac:dyDescent="0.35">
      <c r="A143" s="221"/>
      <c r="B143" s="222"/>
      <c r="C143" s="223"/>
      <c r="D143" s="223">
        <v>3291</v>
      </c>
      <c r="E143" s="224" t="s">
        <v>119</v>
      </c>
      <c r="F143" s="243"/>
      <c r="G143" s="243"/>
      <c r="H143" s="243"/>
      <c r="I143" s="243"/>
      <c r="J143" s="243"/>
      <c r="K143" s="243"/>
    </row>
    <row r="144" spans="1:11" x14ac:dyDescent="0.35">
      <c r="A144" s="221"/>
      <c r="B144" s="222"/>
      <c r="C144" s="223"/>
      <c r="D144" s="223">
        <v>3299</v>
      </c>
      <c r="E144" s="224" t="s">
        <v>120</v>
      </c>
      <c r="F144" s="180">
        <v>1409</v>
      </c>
      <c r="G144" s="180">
        <v>664</v>
      </c>
      <c r="H144" s="180"/>
      <c r="I144" s="180"/>
      <c r="J144" s="225"/>
      <c r="K144" s="225"/>
    </row>
    <row r="145" spans="1:11" x14ac:dyDescent="0.35">
      <c r="A145" s="228">
        <v>51</v>
      </c>
      <c r="B145" s="229"/>
      <c r="C145" s="230"/>
      <c r="D145" s="230"/>
      <c r="E145" s="186" t="s">
        <v>23</v>
      </c>
      <c r="F145" s="187"/>
      <c r="G145" s="187"/>
      <c r="H145" s="187"/>
      <c r="I145" s="187"/>
      <c r="J145" s="188"/>
      <c r="K145" s="188"/>
    </row>
    <row r="146" spans="1:11" x14ac:dyDescent="0.35">
      <c r="A146" s="231">
        <v>3</v>
      </c>
      <c r="B146" s="217"/>
      <c r="C146" s="218"/>
      <c r="D146" s="218"/>
      <c r="E146" s="192"/>
      <c r="F146" s="193">
        <f t="shared" ref="F146:H146" si="70">SUM(F147:F147)</f>
        <v>9046</v>
      </c>
      <c r="G146" s="193">
        <f t="shared" si="70"/>
        <v>0</v>
      </c>
      <c r="H146" s="193">
        <f t="shared" si="70"/>
        <v>0</v>
      </c>
      <c r="I146" s="193"/>
      <c r="J146" s="193">
        <f>SUM(J147)</f>
        <v>0</v>
      </c>
      <c r="K146" s="193">
        <f>SUM(K147)</f>
        <v>0</v>
      </c>
    </row>
    <row r="147" spans="1:11" x14ac:dyDescent="0.35">
      <c r="A147" s="372">
        <v>32</v>
      </c>
      <c r="B147" s="373"/>
      <c r="C147" s="374"/>
      <c r="D147" s="194"/>
      <c r="E147" s="195" t="s">
        <v>50</v>
      </c>
      <c r="F147" s="196">
        <f>SUM(F150,F148)</f>
        <v>9046</v>
      </c>
      <c r="G147" s="196">
        <f>SUM(G150,G148)</f>
        <v>0</v>
      </c>
      <c r="H147" s="196">
        <f t="shared" ref="H147:K147" si="71">SUM(H150,H148)</f>
        <v>0</v>
      </c>
      <c r="I147" s="196"/>
      <c r="J147" s="196">
        <f t="shared" si="71"/>
        <v>0</v>
      </c>
      <c r="K147" s="196">
        <f t="shared" si="71"/>
        <v>0</v>
      </c>
    </row>
    <row r="148" spans="1:11" x14ac:dyDescent="0.35">
      <c r="A148" s="378"/>
      <c r="B148" s="379"/>
      <c r="C148" s="380"/>
      <c r="D148" s="25">
        <v>321</v>
      </c>
      <c r="E148" s="25" t="s">
        <v>60</v>
      </c>
      <c r="F148" s="193">
        <v>9046</v>
      </c>
      <c r="G148" s="193">
        <f>SUM(G149)</f>
        <v>0</v>
      </c>
      <c r="H148" s="193">
        <f>SUM(H149)</f>
        <v>0</v>
      </c>
      <c r="I148" s="193"/>
      <c r="J148" s="193"/>
      <c r="K148" s="193"/>
    </row>
    <row r="149" spans="1:11" x14ac:dyDescent="0.35">
      <c r="A149" s="221"/>
      <c r="B149" s="222"/>
      <c r="C149" s="223"/>
      <c r="D149" s="26">
        <v>3213</v>
      </c>
      <c r="E149" s="26" t="s">
        <v>66</v>
      </c>
      <c r="F149" s="180">
        <v>9047</v>
      </c>
      <c r="G149" s="180"/>
      <c r="H149" s="180"/>
      <c r="I149" s="180"/>
      <c r="J149" s="180"/>
      <c r="K149" s="180"/>
    </row>
    <row r="150" spans="1:11" x14ac:dyDescent="0.35">
      <c r="A150" s="378"/>
      <c r="B150" s="379"/>
      <c r="C150" s="380"/>
      <c r="D150" s="25">
        <v>322</v>
      </c>
      <c r="E150" s="25" t="s">
        <v>193</v>
      </c>
      <c r="F150" s="193">
        <f>SUM(F151)</f>
        <v>0</v>
      </c>
      <c r="G150" s="193">
        <f>SUM(G151)</f>
        <v>0</v>
      </c>
      <c r="H150" s="193">
        <f>SUM(H151)</f>
        <v>0</v>
      </c>
      <c r="I150" s="193"/>
      <c r="J150" s="193"/>
      <c r="K150" s="193"/>
    </row>
    <row r="151" spans="1:11" x14ac:dyDescent="0.35">
      <c r="A151" s="221"/>
      <c r="B151" s="222"/>
      <c r="C151" s="223"/>
      <c r="D151" s="26">
        <v>3225</v>
      </c>
      <c r="E151" s="26" t="s">
        <v>122</v>
      </c>
      <c r="F151" s="180"/>
      <c r="G151" s="180"/>
      <c r="H151" s="180"/>
      <c r="I151" s="180"/>
      <c r="J151" s="180"/>
      <c r="K151" s="180"/>
    </row>
    <row r="152" spans="1:11" x14ac:dyDescent="0.35">
      <c r="A152" s="384">
        <v>4</v>
      </c>
      <c r="B152" s="385"/>
      <c r="C152" s="386"/>
      <c r="D152" s="213"/>
      <c r="E152" s="213" t="s">
        <v>87</v>
      </c>
      <c r="F152" s="214">
        <f t="shared" ref="F152:K152" si="72">SUM(F153)</f>
        <v>0</v>
      </c>
      <c r="G152" s="214">
        <f t="shared" si="72"/>
        <v>0</v>
      </c>
      <c r="H152" s="214">
        <f t="shared" si="72"/>
        <v>0</v>
      </c>
      <c r="I152" s="214"/>
      <c r="J152" s="214">
        <f t="shared" si="72"/>
        <v>0</v>
      </c>
      <c r="K152" s="214">
        <f t="shared" si="72"/>
        <v>0</v>
      </c>
    </row>
    <row r="153" spans="1:11" ht="25" x14ac:dyDescent="0.35">
      <c r="A153" s="372">
        <v>42</v>
      </c>
      <c r="B153" s="373"/>
      <c r="C153" s="374"/>
      <c r="D153" s="194"/>
      <c r="E153" s="195" t="s">
        <v>88</v>
      </c>
      <c r="F153" s="196">
        <f>F154</f>
        <v>0</v>
      </c>
      <c r="G153" s="196">
        <f t="shared" ref="G153:K153" si="73">G154</f>
        <v>0</v>
      </c>
      <c r="H153" s="196">
        <f t="shared" si="73"/>
        <v>0</v>
      </c>
      <c r="I153" s="196"/>
      <c r="J153" s="196">
        <f t="shared" si="73"/>
        <v>0</v>
      </c>
      <c r="K153" s="196">
        <f t="shared" si="73"/>
        <v>0</v>
      </c>
    </row>
    <row r="154" spans="1:11" x14ac:dyDescent="0.35">
      <c r="A154" s="216"/>
      <c r="B154" s="217"/>
      <c r="C154" s="218"/>
      <c r="D154" s="218">
        <v>422</v>
      </c>
      <c r="E154" s="192" t="s">
        <v>89</v>
      </c>
      <c r="F154" s="244">
        <f>SUM(F155:F156)</f>
        <v>0</v>
      </c>
      <c r="G154" s="193">
        <f t="shared" ref="G154:H154" si="74">SUM(G155:G156)</f>
        <v>0</v>
      </c>
      <c r="H154" s="193">
        <f t="shared" si="74"/>
        <v>0</v>
      </c>
      <c r="I154" s="193"/>
      <c r="J154" s="193"/>
      <c r="K154" s="193"/>
    </row>
    <row r="155" spans="1:11" x14ac:dyDescent="0.35">
      <c r="A155" s="245"/>
      <c r="B155" s="222"/>
      <c r="C155" s="223"/>
      <c r="D155" s="246">
        <v>4222</v>
      </c>
      <c r="E155" s="204" t="s">
        <v>91</v>
      </c>
      <c r="F155" s="180"/>
      <c r="G155" s="180"/>
      <c r="H155" s="180"/>
      <c r="I155" s="180"/>
      <c r="J155" s="180"/>
      <c r="K155" s="180"/>
    </row>
    <row r="156" spans="1:11" x14ac:dyDescent="0.35">
      <c r="A156" s="363"/>
      <c r="B156" s="364"/>
      <c r="C156" s="365"/>
      <c r="D156" s="247">
        <v>4226</v>
      </c>
      <c r="E156" s="202" t="s">
        <v>181</v>
      </c>
      <c r="F156" s="201"/>
      <c r="G156" s="201"/>
      <c r="H156" s="201"/>
      <c r="I156" s="201"/>
      <c r="J156" s="201"/>
      <c r="K156" s="201"/>
    </row>
    <row r="157" spans="1:11" x14ac:dyDescent="0.35">
      <c r="A157" s="228">
        <v>52</v>
      </c>
      <c r="B157" s="229"/>
      <c r="C157" s="230"/>
      <c r="D157" s="230"/>
      <c r="E157" s="186" t="s">
        <v>189</v>
      </c>
      <c r="F157" s="187"/>
      <c r="G157" s="187"/>
      <c r="H157" s="187"/>
      <c r="I157" s="187"/>
      <c r="J157" s="188"/>
      <c r="K157" s="188"/>
    </row>
    <row r="158" spans="1:11" x14ac:dyDescent="0.35">
      <c r="A158" s="231">
        <v>3</v>
      </c>
      <c r="B158" s="217"/>
      <c r="C158" s="218"/>
      <c r="D158" s="218"/>
      <c r="E158" s="192"/>
      <c r="F158" s="193">
        <f>SUM(F159+F169,F188,F191)</f>
        <v>755809</v>
      </c>
      <c r="G158" s="193">
        <f t="shared" ref="G158:H158" si="75">SUM(G159+G169,G188,G191)</f>
        <v>686579</v>
      </c>
      <c r="H158" s="193">
        <f t="shared" si="75"/>
        <v>902500</v>
      </c>
      <c r="I158" s="193"/>
      <c r="J158" s="193">
        <v>929575</v>
      </c>
      <c r="K158" s="193">
        <v>929575</v>
      </c>
    </row>
    <row r="159" spans="1:11" x14ac:dyDescent="0.35">
      <c r="A159" s="372">
        <v>31</v>
      </c>
      <c r="B159" s="373"/>
      <c r="C159" s="374"/>
      <c r="D159" s="194"/>
      <c r="E159" s="195" t="s">
        <v>38</v>
      </c>
      <c r="F159" s="196">
        <f>SUM(F160+F164+F166)</f>
        <v>712380</v>
      </c>
      <c r="G159" s="196">
        <f>SUM(G160+G164+G166)</f>
        <v>657380</v>
      </c>
      <c r="H159" s="196">
        <f>SUM(H160+H164+H166)</f>
        <v>815550</v>
      </c>
      <c r="I159" s="196"/>
      <c r="J159" s="196">
        <v>840017</v>
      </c>
      <c r="K159" s="196">
        <v>840017</v>
      </c>
    </row>
    <row r="160" spans="1:11" x14ac:dyDescent="0.35">
      <c r="A160" s="216"/>
      <c r="B160" s="217"/>
      <c r="C160" s="218"/>
      <c r="D160" s="218">
        <v>311</v>
      </c>
      <c r="E160" s="192" t="s">
        <v>42</v>
      </c>
      <c r="F160" s="220">
        <f t="shared" ref="F160:H160" si="76">SUM(F161:F163)</f>
        <v>587800</v>
      </c>
      <c r="G160" s="220">
        <f t="shared" si="76"/>
        <v>545892</v>
      </c>
      <c r="H160" s="220">
        <f t="shared" si="76"/>
        <v>670000</v>
      </c>
      <c r="I160" s="220"/>
      <c r="J160" s="220"/>
      <c r="K160" s="220"/>
    </row>
    <row r="161" spans="1:19" x14ac:dyDescent="0.35">
      <c r="A161" s="221"/>
      <c r="B161" s="222"/>
      <c r="C161" s="223"/>
      <c r="D161" s="223">
        <v>3111</v>
      </c>
      <c r="E161" s="224" t="s">
        <v>43</v>
      </c>
      <c r="F161" s="180">
        <v>570955</v>
      </c>
      <c r="G161" s="180">
        <v>541047</v>
      </c>
      <c r="H161" s="180">
        <v>656000</v>
      </c>
      <c r="I161" s="180"/>
      <c r="J161" s="225"/>
      <c r="K161" s="225"/>
    </row>
    <row r="162" spans="1:19" x14ac:dyDescent="0.35">
      <c r="A162" s="221"/>
      <c r="B162" s="222"/>
      <c r="C162" s="223"/>
      <c r="D162" s="223">
        <v>3113</v>
      </c>
      <c r="E162" s="224" t="s">
        <v>44</v>
      </c>
      <c r="F162" s="243">
        <v>14258</v>
      </c>
      <c r="G162" s="243">
        <v>3451</v>
      </c>
      <c r="H162" s="243">
        <v>11000</v>
      </c>
      <c r="I162" s="243"/>
      <c r="J162" s="248"/>
      <c r="K162" s="248"/>
    </row>
    <row r="163" spans="1:19" x14ac:dyDescent="0.35">
      <c r="A163" s="221"/>
      <c r="B163" s="222"/>
      <c r="C163" s="223"/>
      <c r="D163" s="223">
        <v>3114</v>
      </c>
      <c r="E163" s="224" t="s">
        <v>45</v>
      </c>
      <c r="F163" s="243">
        <v>2587</v>
      </c>
      <c r="G163" s="243">
        <v>1394</v>
      </c>
      <c r="H163" s="243">
        <v>3000</v>
      </c>
      <c r="I163" s="243"/>
      <c r="J163" s="248"/>
      <c r="K163" s="248"/>
    </row>
    <row r="164" spans="1:19" x14ac:dyDescent="0.35">
      <c r="A164" s="216"/>
      <c r="B164" s="217"/>
      <c r="C164" s="218"/>
      <c r="D164" s="218">
        <v>312</v>
      </c>
      <c r="E164" s="192" t="s">
        <v>40</v>
      </c>
      <c r="F164" s="220">
        <v>27593</v>
      </c>
      <c r="G164" s="220">
        <f t="shared" ref="G164:H164" si="77">SUM(G165)</f>
        <v>22696</v>
      </c>
      <c r="H164" s="220">
        <f t="shared" si="77"/>
        <v>35000</v>
      </c>
      <c r="I164" s="220"/>
      <c r="J164" s="220"/>
      <c r="K164" s="220"/>
    </row>
    <row r="165" spans="1:19" x14ac:dyDescent="0.35">
      <c r="A165" s="221"/>
      <c r="B165" s="222"/>
      <c r="C165" s="223"/>
      <c r="D165" s="223">
        <v>3121</v>
      </c>
      <c r="E165" s="224" t="s">
        <v>40</v>
      </c>
      <c r="F165" s="180">
        <v>27593</v>
      </c>
      <c r="G165" s="180">
        <v>22696</v>
      </c>
      <c r="H165" s="180">
        <v>35000</v>
      </c>
      <c r="I165" s="180"/>
      <c r="J165" s="225"/>
      <c r="K165" s="225"/>
    </row>
    <row r="166" spans="1:19" x14ac:dyDescent="0.35">
      <c r="A166" s="216"/>
      <c r="B166" s="217"/>
      <c r="C166" s="218"/>
      <c r="D166" s="218">
        <v>313</v>
      </c>
      <c r="E166" s="192" t="s">
        <v>46</v>
      </c>
      <c r="F166" s="220">
        <f>SUM(F167,F168)</f>
        <v>96987</v>
      </c>
      <c r="G166" s="220">
        <f t="shared" ref="G166:H166" si="78">SUM(G167,G168)</f>
        <v>88792</v>
      </c>
      <c r="H166" s="220">
        <f t="shared" si="78"/>
        <v>110550</v>
      </c>
      <c r="I166" s="220"/>
      <c r="J166" s="220"/>
      <c r="K166" s="220"/>
    </row>
    <row r="167" spans="1:19" x14ac:dyDescent="0.35">
      <c r="A167" s="221"/>
      <c r="B167" s="222"/>
      <c r="C167" s="223"/>
      <c r="D167" s="223">
        <v>3132</v>
      </c>
      <c r="E167" s="224" t="s">
        <v>114</v>
      </c>
      <c r="F167" s="180">
        <v>96987</v>
      </c>
      <c r="G167" s="180">
        <v>88792</v>
      </c>
      <c r="H167" s="180">
        <v>110550</v>
      </c>
      <c r="I167" s="180"/>
      <c r="J167" s="225"/>
      <c r="K167" s="225"/>
    </row>
    <row r="168" spans="1:19" x14ac:dyDescent="0.35">
      <c r="A168" s="221"/>
      <c r="B168" s="222"/>
      <c r="C168" s="223"/>
      <c r="D168" s="223">
        <v>3133</v>
      </c>
      <c r="E168" s="224" t="s">
        <v>115</v>
      </c>
      <c r="F168" s="180"/>
      <c r="G168" s="180"/>
      <c r="H168" s="180"/>
      <c r="I168" s="180"/>
      <c r="J168" s="225"/>
      <c r="K168" s="225"/>
    </row>
    <row r="169" spans="1:19" x14ac:dyDescent="0.35">
      <c r="A169" s="372">
        <v>32</v>
      </c>
      <c r="B169" s="373"/>
      <c r="C169" s="374"/>
      <c r="D169" s="194"/>
      <c r="E169" s="195" t="s">
        <v>50</v>
      </c>
      <c r="F169" s="196">
        <f>SUM(F174+F184+F170+F178,F182)</f>
        <v>34509</v>
      </c>
      <c r="G169" s="196">
        <f>SUM(G174+G184+G170+G178,G182)</f>
        <v>21899</v>
      </c>
      <c r="H169" s="196">
        <f>SUM(H174+H184+H170+H178,H182)</f>
        <v>76950</v>
      </c>
      <c r="I169" s="196"/>
      <c r="J169" s="196">
        <v>79258</v>
      </c>
      <c r="K169" s="196">
        <v>79258</v>
      </c>
    </row>
    <row r="170" spans="1:19" x14ac:dyDescent="0.35">
      <c r="A170" s="216"/>
      <c r="B170" s="217"/>
      <c r="C170" s="218"/>
      <c r="D170" s="218">
        <v>321</v>
      </c>
      <c r="E170" s="192" t="s">
        <v>60</v>
      </c>
      <c r="F170" s="220">
        <f>SUM(F171:F173)</f>
        <v>27576</v>
      </c>
      <c r="G170" s="220">
        <f t="shared" ref="G170:H170" si="79">SUM(G171:G173)</f>
        <v>19908</v>
      </c>
      <c r="H170" s="220">
        <f t="shared" si="79"/>
        <v>20000</v>
      </c>
      <c r="I170" s="220"/>
      <c r="J170" s="220"/>
      <c r="K170" s="220"/>
    </row>
    <row r="171" spans="1:19" x14ac:dyDescent="0.35">
      <c r="A171" s="221"/>
      <c r="B171" s="222"/>
      <c r="C171" s="223"/>
      <c r="D171" s="223">
        <v>3211</v>
      </c>
      <c r="E171" s="224" t="s">
        <v>61</v>
      </c>
      <c r="F171" s="243">
        <v>635</v>
      </c>
      <c r="G171" s="243"/>
      <c r="H171" s="243"/>
      <c r="I171" s="243"/>
      <c r="J171" s="243"/>
      <c r="K171" s="243"/>
    </row>
    <row r="172" spans="1:19" x14ac:dyDescent="0.35">
      <c r="A172" s="221"/>
      <c r="B172" s="222"/>
      <c r="C172" s="223"/>
      <c r="D172" s="223">
        <v>3212</v>
      </c>
      <c r="E172" s="224" t="s">
        <v>116</v>
      </c>
      <c r="F172" s="180">
        <v>26941</v>
      </c>
      <c r="G172" s="180">
        <v>19908</v>
      </c>
      <c r="H172" s="180">
        <v>20000</v>
      </c>
      <c r="I172" s="180"/>
      <c r="J172" s="225"/>
      <c r="K172" s="225"/>
    </row>
    <row r="173" spans="1:19" x14ac:dyDescent="0.35">
      <c r="A173" s="221"/>
      <c r="B173" s="222"/>
      <c r="C173" s="223"/>
      <c r="D173" s="223">
        <v>3213</v>
      </c>
      <c r="E173" s="224" t="s">
        <v>66</v>
      </c>
      <c r="F173" s="243"/>
      <c r="G173" s="243"/>
      <c r="H173" s="243"/>
      <c r="I173" s="243"/>
      <c r="J173" s="243"/>
      <c r="K173" s="243"/>
      <c r="L173" s="250"/>
      <c r="M173" s="250"/>
      <c r="N173" s="250"/>
      <c r="O173" s="251"/>
      <c r="P173" s="251"/>
      <c r="Q173" s="249"/>
      <c r="R173" s="249"/>
      <c r="S173" s="249"/>
    </row>
    <row r="174" spans="1:19" x14ac:dyDescent="0.35">
      <c r="A174" s="216"/>
      <c r="B174" s="217"/>
      <c r="C174" s="218"/>
      <c r="D174" s="218">
        <v>322</v>
      </c>
      <c r="E174" s="192" t="s">
        <v>51</v>
      </c>
      <c r="F174" s="220">
        <f>SUM(F175:F177)</f>
        <v>2219</v>
      </c>
      <c r="G174" s="220">
        <f>SUM(G175:G177)</f>
        <v>0</v>
      </c>
      <c r="H174" s="220">
        <f>SUM(H175:H177)</f>
        <v>49000</v>
      </c>
      <c r="I174" s="220"/>
      <c r="J174" s="220"/>
      <c r="K174" s="220"/>
      <c r="L174" s="250"/>
      <c r="M174" s="250"/>
      <c r="N174" s="250"/>
      <c r="O174" s="250"/>
      <c r="P174" s="250"/>
      <c r="Q174" s="249"/>
      <c r="R174" s="249"/>
      <c r="S174" s="249"/>
    </row>
    <row r="175" spans="1:19" x14ac:dyDescent="0.35">
      <c r="A175" s="221"/>
      <c r="B175" s="222"/>
      <c r="C175" s="223"/>
      <c r="D175" s="223">
        <v>3221</v>
      </c>
      <c r="E175" s="224" t="s">
        <v>121</v>
      </c>
      <c r="F175" s="243"/>
      <c r="G175" s="243"/>
      <c r="H175" s="243"/>
      <c r="I175" s="243"/>
      <c r="J175" s="243"/>
      <c r="K175" s="243"/>
      <c r="L175" s="250"/>
      <c r="M175" s="250"/>
      <c r="N175" s="250"/>
      <c r="O175" s="250"/>
      <c r="P175" s="250"/>
      <c r="Q175" s="249"/>
      <c r="R175" s="249"/>
      <c r="S175" s="249"/>
    </row>
    <row r="176" spans="1:19" x14ac:dyDescent="0.35">
      <c r="A176" s="221"/>
      <c r="B176" s="222"/>
      <c r="C176" s="223"/>
      <c r="D176" s="223">
        <v>3222</v>
      </c>
      <c r="E176" s="224" t="s">
        <v>62</v>
      </c>
      <c r="F176" s="243"/>
      <c r="G176" s="243"/>
      <c r="H176" s="243">
        <v>49000</v>
      </c>
      <c r="I176" s="243"/>
      <c r="J176" s="243"/>
      <c r="K176" s="243"/>
      <c r="L176" s="250"/>
      <c r="M176" s="250"/>
      <c r="N176" s="250"/>
      <c r="O176" s="250"/>
      <c r="P176" s="250"/>
      <c r="Q176" s="249"/>
      <c r="R176" s="249"/>
      <c r="S176" s="249"/>
    </row>
    <row r="177" spans="1:19" x14ac:dyDescent="0.35">
      <c r="A177" s="221"/>
      <c r="B177" s="222"/>
      <c r="C177" s="223"/>
      <c r="D177" s="223">
        <v>3225</v>
      </c>
      <c r="E177" s="224" t="s">
        <v>122</v>
      </c>
      <c r="F177" s="243">
        <v>2219</v>
      </c>
      <c r="G177" s="243"/>
      <c r="H177" s="243"/>
      <c r="I177" s="243"/>
      <c r="J177" s="243"/>
      <c r="K177" s="243"/>
      <c r="L177" s="250"/>
      <c r="M177" s="250"/>
      <c r="N177" s="250"/>
      <c r="O177" s="250"/>
      <c r="P177" s="250"/>
      <c r="Q177" s="249"/>
      <c r="R177" s="249"/>
      <c r="S177" s="249"/>
    </row>
    <row r="178" spans="1:19" x14ac:dyDescent="0.35">
      <c r="A178" s="216"/>
      <c r="B178" s="217"/>
      <c r="C178" s="218"/>
      <c r="D178" s="218">
        <v>323</v>
      </c>
      <c r="E178" s="192" t="s">
        <v>54</v>
      </c>
      <c r="F178" s="220">
        <f t="shared" ref="F178:H178" si="80">SUM(F179:F181)</f>
        <v>1258</v>
      </c>
      <c r="G178" s="220">
        <f t="shared" si="80"/>
        <v>0</v>
      </c>
      <c r="H178" s="220">
        <f t="shared" si="80"/>
        <v>1500</v>
      </c>
      <c r="I178" s="220"/>
      <c r="J178" s="252"/>
      <c r="K178" s="252"/>
      <c r="L178" s="253"/>
      <c r="M178" s="253"/>
      <c r="N178" s="250"/>
      <c r="O178" s="250"/>
      <c r="P178" s="250"/>
      <c r="Q178" s="249"/>
      <c r="R178" s="249"/>
      <c r="S178" s="249"/>
    </row>
    <row r="179" spans="1:19" ht="25" x14ac:dyDescent="0.35">
      <c r="A179" s="221"/>
      <c r="B179" s="222"/>
      <c r="C179" s="223"/>
      <c r="D179" s="223">
        <v>3231</v>
      </c>
      <c r="E179" s="224" t="s">
        <v>240</v>
      </c>
      <c r="F179" s="243"/>
      <c r="G179" s="243"/>
      <c r="H179" s="243">
        <v>1500</v>
      </c>
      <c r="I179" s="243"/>
      <c r="J179" s="248"/>
      <c r="K179" s="248"/>
      <c r="L179" s="249"/>
      <c r="M179" s="249"/>
      <c r="N179" s="249"/>
      <c r="O179" s="249"/>
      <c r="P179" s="249"/>
      <c r="Q179" s="249"/>
      <c r="R179" s="249"/>
      <c r="S179" s="249"/>
    </row>
    <row r="180" spans="1:19" x14ac:dyDescent="0.35">
      <c r="A180" s="221"/>
      <c r="B180" s="222"/>
      <c r="C180" s="223"/>
      <c r="D180" s="223">
        <v>3236</v>
      </c>
      <c r="E180" s="224" t="s">
        <v>71</v>
      </c>
      <c r="F180" s="243">
        <v>126</v>
      </c>
      <c r="G180" s="243"/>
      <c r="H180" s="243"/>
      <c r="I180" s="243"/>
      <c r="J180" s="248"/>
      <c r="K180" s="248"/>
      <c r="L180" s="249"/>
      <c r="M180" s="249"/>
      <c r="N180" s="249"/>
      <c r="O180" s="249"/>
      <c r="P180" s="249"/>
      <c r="Q180" s="249"/>
      <c r="R180" s="249"/>
      <c r="S180" s="249"/>
    </row>
    <row r="181" spans="1:19" x14ac:dyDescent="0.35">
      <c r="A181" s="221"/>
      <c r="B181" s="222"/>
      <c r="C181" s="223"/>
      <c r="D181" s="223">
        <v>3239</v>
      </c>
      <c r="E181" s="224" t="s">
        <v>246</v>
      </c>
      <c r="F181" s="243">
        <v>1132</v>
      </c>
      <c r="G181" s="243"/>
      <c r="H181" s="243"/>
      <c r="I181" s="243"/>
      <c r="J181" s="248"/>
      <c r="K181" s="248"/>
    </row>
    <row r="182" spans="1:19" ht="25" x14ac:dyDescent="0.35">
      <c r="A182" s="216"/>
      <c r="B182" s="217"/>
      <c r="C182" s="218"/>
      <c r="D182" s="218">
        <v>324</v>
      </c>
      <c r="E182" s="192" t="s">
        <v>75</v>
      </c>
      <c r="F182" s="220">
        <f>F183</f>
        <v>627</v>
      </c>
      <c r="G182" s="220">
        <f t="shared" ref="G182:H182" si="81">G183</f>
        <v>664</v>
      </c>
      <c r="H182" s="220">
        <f t="shared" si="81"/>
        <v>650</v>
      </c>
      <c r="I182" s="220"/>
      <c r="J182" s="254"/>
      <c r="K182" s="254"/>
    </row>
    <row r="183" spans="1:19" x14ac:dyDescent="0.35">
      <c r="A183" s="221"/>
      <c r="B183" s="222"/>
      <c r="C183" s="223"/>
      <c r="D183" s="223">
        <v>3241</v>
      </c>
      <c r="E183" s="224" t="s">
        <v>124</v>
      </c>
      <c r="F183" s="243">
        <v>627</v>
      </c>
      <c r="G183" s="243">
        <v>664</v>
      </c>
      <c r="H183" s="243">
        <v>650</v>
      </c>
      <c r="I183" s="243"/>
      <c r="J183" s="248"/>
      <c r="K183" s="248"/>
    </row>
    <row r="184" spans="1:19" x14ac:dyDescent="0.35">
      <c r="A184" s="216"/>
      <c r="B184" s="217"/>
      <c r="C184" s="218"/>
      <c r="D184" s="218">
        <v>329</v>
      </c>
      <c r="E184" s="192" t="s">
        <v>118</v>
      </c>
      <c r="F184" s="220">
        <f>SUM(F185:F187)</f>
        <v>2829</v>
      </c>
      <c r="G184" s="220">
        <f t="shared" ref="G184:H184" si="82">SUM(G185:G187)</f>
        <v>1327</v>
      </c>
      <c r="H184" s="220">
        <f t="shared" si="82"/>
        <v>5800</v>
      </c>
      <c r="I184" s="220"/>
      <c r="J184" s="220"/>
      <c r="K184" s="220"/>
    </row>
    <row r="185" spans="1:19" x14ac:dyDescent="0.35">
      <c r="A185" s="221"/>
      <c r="B185" s="222"/>
      <c r="C185" s="223"/>
      <c r="D185" s="223">
        <v>3295</v>
      </c>
      <c r="E185" s="224" t="s">
        <v>125</v>
      </c>
      <c r="F185" s="243">
        <v>1481</v>
      </c>
      <c r="G185" s="243">
        <v>1327</v>
      </c>
      <c r="H185" s="243">
        <v>1800</v>
      </c>
      <c r="I185" s="243"/>
      <c r="J185" s="243"/>
      <c r="K185" s="243"/>
    </row>
    <row r="186" spans="1:19" x14ac:dyDescent="0.35">
      <c r="A186" s="221"/>
      <c r="B186" s="222"/>
      <c r="C186" s="223"/>
      <c r="D186" s="223">
        <v>3296</v>
      </c>
      <c r="E186" s="224" t="s">
        <v>81</v>
      </c>
      <c r="F186" s="243"/>
      <c r="G186" s="243"/>
      <c r="H186" s="243"/>
      <c r="I186" s="243"/>
      <c r="J186" s="243"/>
      <c r="K186" s="243"/>
    </row>
    <row r="187" spans="1:19" x14ac:dyDescent="0.35">
      <c r="A187" s="221"/>
      <c r="B187" s="222"/>
      <c r="C187" s="223"/>
      <c r="D187" s="223">
        <v>3299</v>
      </c>
      <c r="E187" s="224" t="s">
        <v>241</v>
      </c>
      <c r="F187" s="180">
        <v>1348</v>
      </c>
      <c r="G187" s="180"/>
      <c r="H187" s="180">
        <v>4000</v>
      </c>
      <c r="I187" s="180"/>
      <c r="J187" s="225"/>
      <c r="K187" s="225"/>
    </row>
    <row r="188" spans="1:19" x14ac:dyDescent="0.35">
      <c r="A188" s="372">
        <v>34</v>
      </c>
      <c r="B188" s="373"/>
      <c r="C188" s="374"/>
      <c r="D188" s="194"/>
      <c r="E188" s="195" t="s">
        <v>82</v>
      </c>
      <c r="F188" s="196">
        <f t="shared" ref="F188:F189" si="83">SUM(F189)</f>
        <v>0</v>
      </c>
      <c r="G188" s="196">
        <v>0</v>
      </c>
      <c r="H188" s="196">
        <v>0</v>
      </c>
      <c r="I188" s="196"/>
      <c r="J188" s="196">
        <v>0</v>
      </c>
      <c r="K188" s="196">
        <v>0</v>
      </c>
    </row>
    <row r="189" spans="1:19" x14ac:dyDescent="0.35">
      <c r="A189" s="375"/>
      <c r="B189" s="376"/>
      <c r="C189" s="377"/>
      <c r="D189" s="197">
        <v>343</v>
      </c>
      <c r="E189" s="198" t="s">
        <v>83</v>
      </c>
      <c r="F189" s="199">
        <f t="shared" si="83"/>
        <v>0</v>
      </c>
      <c r="G189" s="199">
        <f>SUM(G190)</f>
        <v>0</v>
      </c>
      <c r="H189" s="199">
        <f t="shared" ref="H189:K189" si="84">SUM(H190)</f>
        <v>0</v>
      </c>
      <c r="I189" s="199"/>
      <c r="J189" s="199">
        <f t="shared" si="84"/>
        <v>0</v>
      </c>
      <c r="K189" s="199">
        <f t="shared" si="84"/>
        <v>0</v>
      </c>
    </row>
    <row r="190" spans="1:19" x14ac:dyDescent="0.35">
      <c r="A190" s="360"/>
      <c r="B190" s="361"/>
      <c r="C190" s="362"/>
      <c r="D190" s="200">
        <v>3433</v>
      </c>
      <c r="E190" s="202" t="s">
        <v>85</v>
      </c>
      <c r="F190" s="201"/>
      <c r="G190" s="201"/>
      <c r="H190" s="180"/>
      <c r="I190" s="180"/>
      <c r="J190" s="180"/>
      <c r="K190" s="180"/>
    </row>
    <row r="191" spans="1:19" x14ac:dyDescent="0.35">
      <c r="A191" s="372">
        <v>37</v>
      </c>
      <c r="B191" s="373"/>
      <c r="C191" s="374"/>
      <c r="D191" s="194"/>
      <c r="E191" s="195" t="s">
        <v>247</v>
      </c>
      <c r="F191" s="196">
        <f t="shared" ref="F191:H192" si="85">SUM(F192)</f>
        <v>8920</v>
      </c>
      <c r="G191" s="196">
        <f t="shared" si="85"/>
        <v>7300</v>
      </c>
      <c r="H191" s="196">
        <f t="shared" si="85"/>
        <v>10000</v>
      </c>
      <c r="I191" s="196"/>
      <c r="J191" s="196">
        <v>10300</v>
      </c>
      <c r="K191" s="196">
        <v>10300</v>
      </c>
    </row>
    <row r="192" spans="1:19" x14ac:dyDescent="0.35">
      <c r="A192" s="375"/>
      <c r="B192" s="376"/>
      <c r="C192" s="377"/>
      <c r="D192" s="197">
        <v>372</v>
      </c>
      <c r="E192" s="198" t="s">
        <v>126</v>
      </c>
      <c r="F192" s="199">
        <f t="shared" si="85"/>
        <v>8920</v>
      </c>
      <c r="G192" s="199">
        <f>SUM(G193)</f>
        <v>7300</v>
      </c>
      <c r="H192" s="199">
        <f t="shared" ref="H192" si="86">SUM(H193)</f>
        <v>10000</v>
      </c>
      <c r="I192" s="199"/>
      <c r="J192" s="199"/>
      <c r="K192" s="199"/>
    </row>
    <row r="193" spans="1:11" x14ac:dyDescent="0.35">
      <c r="A193" s="360"/>
      <c r="B193" s="361"/>
      <c r="C193" s="362"/>
      <c r="D193" s="200">
        <v>3722</v>
      </c>
      <c r="E193" s="202" t="s">
        <v>127</v>
      </c>
      <c r="F193" s="201">
        <v>8920</v>
      </c>
      <c r="G193" s="201">
        <v>7300</v>
      </c>
      <c r="H193" s="180">
        <v>10000</v>
      </c>
      <c r="I193" s="180"/>
      <c r="J193" s="180"/>
      <c r="K193" s="180"/>
    </row>
    <row r="194" spans="1:11" x14ac:dyDescent="0.35">
      <c r="A194" s="384">
        <v>4</v>
      </c>
      <c r="B194" s="385"/>
      <c r="C194" s="386"/>
      <c r="D194" s="213"/>
      <c r="E194" s="213" t="s">
        <v>87</v>
      </c>
      <c r="F194" s="214">
        <f t="shared" ref="F194" si="87">SUM(F195)</f>
        <v>1726</v>
      </c>
      <c r="G194" s="214">
        <f>SUM(G195)</f>
        <v>5973</v>
      </c>
      <c r="H194" s="214">
        <f t="shared" ref="H194:K194" si="88">SUM(H195)</f>
        <v>3000</v>
      </c>
      <c r="I194" s="214"/>
      <c r="J194" s="214">
        <f t="shared" si="88"/>
        <v>3090</v>
      </c>
      <c r="K194" s="214">
        <f t="shared" si="88"/>
        <v>3090</v>
      </c>
    </row>
    <row r="195" spans="1:11" ht="25" x14ac:dyDescent="0.35">
      <c r="A195" s="372">
        <v>42</v>
      </c>
      <c r="B195" s="373"/>
      <c r="C195" s="374"/>
      <c r="D195" s="194"/>
      <c r="E195" s="195" t="s">
        <v>88</v>
      </c>
      <c r="F195" s="196">
        <f>SUM(F196+F200)</f>
        <v>1726</v>
      </c>
      <c r="G195" s="196">
        <f>SUM(G196+G200)</f>
        <v>5973</v>
      </c>
      <c r="H195" s="196">
        <f>SUM(H196+H200)</f>
        <v>3000</v>
      </c>
      <c r="I195" s="196"/>
      <c r="J195" s="196">
        <v>3090</v>
      </c>
      <c r="K195" s="196">
        <v>3090</v>
      </c>
    </row>
    <row r="196" spans="1:11" x14ac:dyDescent="0.35">
      <c r="A196" s="216"/>
      <c r="B196" s="217"/>
      <c r="C196" s="218"/>
      <c r="D196" s="218">
        <v>422</v>
      </c>
      <c r="E196" s="192" t="s">
        <v>89</v>
      </c>
      <c r="F196" s="193">
        <f>SUM(F197:F198)</f>
        <v>0</v>
      </c>
      <c r="G196" s="193">
        <f>SUM(G197:G199)</f>
        <v>0</v>
      </c>
      <c r="H196" s="193">
        <f>SUM(H197:H199)</f>
        <v>0</v>
      </c>
      <c r="I196" s="193"/>
      <c r="J196" s="193"/>
      <c r="K196" s="193"/>
    </row>
    <row r="197" spans="1:11" x14ac:dyDescent="0.35">
      <c r="A197" s="245"/>
      <c r="B197" s="222"/>
      <c r="C197" s="223"/>
      <c r="D197" s="246">
        <v>4221</v>
      </c>
      <c r="E197" s="204" t="s">
        <v>90</v>
      </c>
      <c r="F197" s="180"/>
      <c r="G197" s="180"/>
      <c r="H197" s="180"/>
      <c r="I197" s="180"/>
      <c r="J197" s="180"/>
      <c r="K197" s="180"/>
    </row>
    <row r="198" spans="1:11" x14ac:dyDescent="0.35">
      <c r="A198" s="363"/>
      <c r="B198" s="364"/>
      <c r="C198" s="365"/>
      <c r="D198" s="247">
        <v>4221</v>
      </c>
      <c r="E198" s="202" t="s">
        <v>92</v>
      </c>
      <c r="F198" s="201"/>
      <c r="G198" s="201"/>
      <c r="H198" s="201"/>
      <c r="I198" s="201"/>
      <c r="J198" s="201"/>
      <c r="K198" s="201"/>
    </row>
    <row r="199" spans="1:11" x14ac:dyDescent="0.35">
      <c r="A199" s="255"/>
      <c r="B199" s="256"/>
      <c r="C199" s="257"/>
      <c r="D199" s="247">
        <v>4227</v>
      </c>
      <c r="E199" s="207" t="s">
        <v>200</v>
      </c>
      <c r="F199" s="201"/>
      <c r="G199" s="201"/>
      <c r="H199" s="201"/>
      <c r="I199" s="201"/>
      <c r="J199" s="201"/>
      <c r="K199" s="201"/>
    </row>
    <row r="200" spans="1:11" x14ac:dyDescent="0.35">
      <c r="A200" s="393"/>
      <c r="B200" s="394"/>
      <c r="C200" s="395"/>
      <c r="D200" s="218">
        <v>424</v>
      </c>
      <c r="E200" s="192" t="s">
        <v>154</v>
      </c>
      <c r="F200" s="193">
        <f t="shared" ref="F200" si="89">SUM(F201)</f>
        <v>1726</v>
      </c>
      <c r="G200" s="193">
        <f>SUM(G201)</f>
        <v>5973</v>
      </c>
      <c r="H200" s="193">
        <f t="shared" ref="H200" si="90">SUM(H201)</f>
        <v>3000</v>
      </c>
      <c r="I200" s="193"/>
      <c r="J200" s="193"/>
      <c r="K200" s="193"/>
    </row>
    <row r="201" spans="1:11" x14ac:dyDescent="0.35">
      <c r="A201" s="363"/>
      <c r="B201" s="364"/>
      <c r="C201" s="365"/>
      <c r="D201" s="223">
        <v>4241</v>
      </c>
      <c r="E201" s="224" t="s">
        <v>94</v>
      </c>
      <c r="F201" s="180">
        <v>1726</v>
      </c>
      <c r="G201" s="180">
        <v>5973</v>
      </c>
      <c r="H201" s="180">
        <v>3000</v>
      </c>
      <c r="I201" s="180"/>
      <c r="J201" s="225"/>
      <c r="K201" s="225"/>
    </row>
    <row r="202" spans="1:11" x14ac:dyDescent="0.35">
      <c r="A202" s="381">
        <v>61</v>
      </c>
      <c r="B202" s="382"/>
      <c r="C202" s="383"/>
      <c r="D202" s="185"/>
      <c r="E202" s="186" t="s">
        <v>112</v>
      </c>
      <c r="F202" s="187"/>
      <c r="G202" s="187"/>
      <c r="H202" s="187"/>
      <c r="I202" s="187"/>
      <c r="J202" s="188"/>
      <c r="K202" s="188"/>
    </row>
    <row r="203" spans="1:11" x14ac:dyDescent="0.35">
      <c r="A203" s="189">
        <v>3</v>
      </c>
      <c r="B203" s="190"/>
      <c r="C203" s="191"/>
      <c r="D203" s="191"/>
      <c r="E203" s="192"/>
      <c r="F203" s="193">
        <f>SUM(F204)</f>
        <v>504</v>
      </c>
      <c r="G203" s="193">
        <v>664</v>
      </c>
      <c r="H203" s="193">
        <f t="shared" ref="H203" si="91">SUM(H204)</f>
        <v>600</v>
      </c>
      <c r="I203" s="193"/>
      <c r="J203" s="193">
        <f t="shared" ref="J203:K203" si="92">SUM(J204)</f>
        <v>600</v>
      </c>
      <c r="K203" s="193">
        <f t="shared" si="92"/>
        <v>600</v>
      </c>
    </row>
    <row r="204" spans="1:11" x14ac:dyDescent="0.35">
      <c r="A204" s="387">
        <v>32</v>
      </c>
      <c r="B204" s="388"/>
      <c r="C204" s="389"/>
      <c r="D204" s="194"/>
      <c r="E204" s="195" t="s">
        <v>50</v>
      </c>
      <c r="F204" s="196">
        <f>SUM(F205,F208)</f>
        <v>504</v>
      </c>
      <c r="G204" s="196">
        <f t="shared" ref="G204:H204" si="93">SUM(G205,G208)</f>
        <v>664</v>
      </c>
      <c r="H204" s="196">
        <f t="shared" si="93"/>
        <v>600</v>
      </c>
      <c r="I204" s="196"/>
      <c r="J204" s="196">
        <v>600</v>
      </c>
      <c r="K204" s="196">
        <v>600</v>
      </c>
    </row>
    <row r="205" spans="1:11" x14ac:dyDescent="0.35">
      <c r="A205" s="375"/>
      <c r="B205" s="376"/>
      <c r="C205" s="377"/>
      <c r="D205" s="20">
        <v>322</v>
      </c>
      <c r="E205" s="20" t="s">
        <v>51</v>
      </c>
      <c r="F205" s="193">
        <f>SUM(F206:F207)</f>
        <v>504</v>
      </c>
      <c r="G205" s="193">
        <f t="shared" ref="G205:H205" si="94">SUM(G206:G207)</f>
        <v>664</v>
      </c>
      <c r="H205" s="193">
        <f t="shared" si="94"/>
        <v>600</v>
      </c>
      <c r="I205" s="193"/>
      <c r="J205" s="193"/>
      <c r="K205" s="193"/>
    </row>
    <row r="206" spans="1:11" x14ac:dyDescent="0.35">
      <c r="A206" s="360"/>
      <c r="B206" s="361"/>
      <c r="C206" s="362"/>
      <c r="D206" s="21">
        <v>3221</v>
      </c>
      <c r="E206" s="21" t="s">
        <v>121</v>
      </c>
      <c r="F206" s="180"/>
      <c r="G206" s="180">
        <v>0</v>
      </c>
      <c r="H206" s="180"/>
      <c r="I206" s="180"/>
      <c r="J206" s="180"/>
      <c r="K206" s="180"/>
    </row>
    <row r="207" spans="1:11" x14ac:dyDescent="0.35">
      <c r="A207" s="221"/>
      <c r="B207" s="222"/>
      <c r="C207" s="223"/>
      <c r="D207" s="27">
        <v>3225</v>
      </c>
      <c r="E207" s="116" t="s">
        <v>69</v>
      </c>
      <c r="F207" s="180">
        <v>504</v>
      </c>
      <c r="G207" s="180">
        <v>664</v>
      </c>
      <c r="H207" s="180">
        <v>600</v>
      </c>
      <c r="I207" s="180"/>
      <c r="J207" s="180"/>
      <c r="K207" s="180"/>
    </row>
    <row r="208" spans="1:11" x14ac:dyDescent="0.35">
      <c r="A208" s="375"/>
      <c r="B208" s="376"/>
      <c r="C208" s="377"/>
      <c r="D208" s="20">
        <v>323</v>
      </c>
      <c r="E208" s="20" t="s">
        <v>54</v>
      </c>
      <c r="F208" s="193">
        <f>F209</f>
        <v>0</v>
      </c>
      <c r="G208" s="193">
        <f>G209</f>
        <v>0</v>
      </c>
      <c r="H208" s="193">
        <f>H209</f>
        <v>0</v>
      </c>
      <c r="I208" s="193"/>
      <c r="J208" s="193"/>
      <c r="K208" s="193"/>
    </row>
    <row r="209" spans="1:11" x14ac:dyDescent="0.35">
      <c r="A209" s="360"/>
      <c r="B209" s="361"/>
      <c r="C209" s="362"/>
      <c r="D209" s="21">
        <v>3239</v>
      </c>
      <c r="E209" s="21" t="s">
        <v>74</v>
      </c>
      <c r="F209" s="180"/>
      <c r="G209" s="180">
        <v>0</v>
      </c>
      <c r="H209" s="180"/>
      <c r="I209" s="180"/>
      <c r="J209" s="180"/>
      <c r="K209" s="180"/>
    </row>
    <row r="210" spans="1:11" x14ac:dyDescent="0.35">
      <c r="A210" s="384">
        <v>4</v>
      </c>
      <c r="B210" s="385"/>
      <c r="C210" s="386"/>
      <c r="D210" s="213"/>
      <c r="E210" s="213" t="s">
        <v>87</v>
      </c>
      <c r="F210" s="214">
        <f t="shared" ref="F210:K211" si="95">SUM(F211)</f>
        <v>0</v>
      </c>
      <c r="G210" s="214">
        <f t="shared" si="95"/>
        <v>0</v>
      </c>
      <c r="H210" s="214">
        <f t="shared" si="95"/>
        <v>0</v>
      </c>
      <c r="I210" s="214"/>
      <c r="J210" s="214">
        <f t="shared" si="95"/>
        <v>0</v>
      </c>
      <c r="K210" s="214">
        <f t="shared" si="95"/>
        <v>0</v>
      </c>
    </row>
    <row r="211" spans="1:11" ht="25" x14ac:dyDescent="0.35">
      <c r="A211" s="372">
        <v>42</v>
      </c>
      <c r="B211" s="373"/>
      <c r="C211" s="374"/>
      <c r="D211" s="194"/>
      <c r="E211" s="195" t="s">
        <v>88</v>
      </c>
      <c r="F211" s="196">
        <f>SUM(F212)</f>
        <v>0</v>
      </c>
      <c r="G211" s="196">
        <f t="shared" si="95"/>
        <v>0</v>
      </c>
      <c r="H211" s="196">
        <f t="shared" si="95"/>
        <v>0</v>
      </c>
      <c r="I211" s="196"/>
      <c r="J211" s="196">
        <f t="shared" si="95"/>
        <v>0</v>
      </c>
      <c r="K211" s="196">
        <v>0</v>
      </c>
    </row>
    <row r="212" spans="1:11" ht="15" customHeight="1" x14ac:dyDescent="0.35">
      <c r="A212" s="216"/>
      <c r="B212" s="217"/>
      <c r="C212" s="218"/>
      <c r="D212" s="218">
        <v>422</v>
      </c>
      <c r="E212" s="192" t="s">
        <v>89</v>
      </c>
      <c r="F212" s="193">
        <f>SUM(F213:F213)</f>
        <v>0</v>
      </c>
      <c r="G212" s="193">
        <f>SUM(G213:G213)</f>
        <v>0</v>
      </c>
      <c r="H212" s="193">
        <f>SUM(H213:H213)</f>
        <v>0</v>
      </c>
      <c r="I212" s="193"/>
      <c r="J212" s="193"/>
      <c r="K212" s="193"/>
    </row>
    <row r="213" spans="1:11" x14ac:dyDescent="0.35">
      <c r="A213" s="245"/>
      <c r="B213" s="222"/>
      <c r="C213" s="223"/>
      <c r="D213" s="246">
        <v>4227</v>
      </c>
      <c r="E213" s="204" t="s">
        <v>191</v>
      </c>
      <c r="F213" s="180"/>
      <c r="G213" s="180"/>
      <c r="H213" s="180"/>
      <c r="I213" s="180"/>
      <c r="J213" s="180"/>
      <c r="K213" s="180"/>
    </row>
    <row r="214" spans="1:11" x14ac:dyDescent="0.35">
      <c r="A214" s="259"/>
      <c r="B214" s="260"/>
      <c r="C214" s="260"/>
      <c r="D214" s="263"/>
      <c r="E214" s="202" t="s">
        <v>155</v>
      </c>
      <c r="F214" s="201"/>
      <c r="G214" s="201">
        <f>SUM(G131,G116,G110,G78,G158,G146,G203,G9,G57,G92,G65,G98,G104)</f>
        <v>779486</v>
      </c>
      <c r="H214" s="201">
        <f>SUM(H131,H116,H110,H78,H158,H146,H203,H9,H57,H92,H65,H98,H104)</f>
        <v>980061</v>
      </c>
      <c r="I214" s="201"/>
      <c r="J214" s="201">
        <f>SUM(J131,J116,J110,J78,J158,J146,J203,J9,J57,J92,J65,J98,J104)</f>
        <v>1010744</v>
      </c>
      <c r="K214" s="201">
        <f>SUM(K131,K116,K110,K78,K158,K146,K203,K9,K57,K92,K65,K98,K104)</f>
        <v>1010744</v>
      </c>
    </row>
    <row r="215" spans="1:11" x14ac:dyDescent="0.35">
      <c r="A215" s="261"/>
      <c r="B215" s="262"/>
      <c r="C215" s="262"/>
      <c r="D215" s="264"/>
      <c r="E215" s="202" t="s">
        <v>156</v>
      </c>
      <c r="F215" s="201">
        <f>SUM(F210,F194,F46,F152)</f>
        <v>1726</v>
      </c>
      <c r="G215" s="201">
        <f>SUM(G210,G194,G46,G152)</f>
        <v>7300</v>
      </c>
      <c r="H215" s="201">
        <f>SUM(H210,H194,H46,H152)</f>
        <v>4327</v>
      </c>
      <c r="I215" s="201"/>
      <c r="J215" s="201">
        <f>SUM(J210,J194,J46,J152)</f>
        <v>3090</v>
      </c>
      <c r="K215" s="201">
        <f>SUM(K210,K194,K46,K152)</f>
        <v>3090</v>
      </c>
    </row>
    <row r="216" spans="1:11" ht="29" x14ac:dyDescent="0.35">
      <c r="A216" s="350"/>
      <c r="B216" s="351"/>
      <c r="C216" s="352"/>
      <c r="D216" s="279"/>
      <c r="E216" s="239" t="s">
        <v>264</v>
      </c>
      <c r="F216" s="183"/>
      <c r="G216" s="183"/>
      <c r="H216" s="183"/>
      <c r="I216" s="183">
        <v>265421</v>
      </c>
      <c r="J216" s="184"/>
      <c r="K216" s="184"/>
    </row>
    <row r="217" spans="1:11" x14ac:dyDescent="0.35">
      <c r="A217" s="353">
        <v>11</v>
      </c>
      <c r="B217" s="354"/>
      <c r="C217" s="303"/>
      <c r="D217" s="304"/>
      <c r="E217" s="304" t="s">
        <v>259</v>
      </c>
      <c r="F217" s="305"/>
      <c r="G217" s="305"/>
      <c r="H217" s="305"/>
      <c r="I217" s="305"/>
      <c r="J217" s="305"/>
      <c r="K217" s="305"/>
    </row>
    <row r="218" spans="1:11" s="302" customFormat="1" x14ac:dyDescent="0.35">
      <c r="A218" s="309">
        <v>4</v>
      </c>
      <c r="B218" s="211"/>
      <c r="C218" s="197"/>
      <c r="D218" s="198"/>
      <c r="E218" s="198" t="s">
        <v>87</v>
      </c>
      <c r="F218" s="199"/>
      <c r="G218" s="199"/>
      <c r="H218" s="199"/>
      <c r="I218" s="199">
        <v>5375</v>
      </c>
      <c r="J218" s="199"/>
      <c r="K218" s="199"/>
    </row>
    <row r="219" spans="1:11" x14ac:dyDescent="0.35">
      <c r="A219" s="355">
        <v>45</v>
      </c>
      <c r="B219" s="356"/>
      <c r="C219" s="307"/>
      <c r="D219" s="308"/>
      <c r="E219" s="308" t="s">
        <v>265</v>
      </c>
      <c r="F219" s="210"/>
      <c r="G219" s="210"/>
      <c r="H219" s="210"/>
      <c r="I219" s="210">
        <v>5375</v>
      </c>
      <c r="J219" s="210"/>
      <c r="K219" s="210"/>
    </row>
    <row r="220" spans="1:11" x14ac:dyDescent="0.35">
      <c r="A220" s="357"/>
      <c r="B220" s="358"/>
      <c r="C220" s="200"/>
      <c r="D220" s="200">
        <v>451</v>
      </c>
      <c r="E220" s="202" t="s">
        <v>263</v>
      </c>
      <c r="F220" s="201"/>
      <c r="G220" s="201"/>
      <c r="H220" s="201"/>
      <c r="I220" s="201">
        <v>5375</v>
      </c>
      <c r="J220" s="201"/>
      <c r="K220" s="201"/>
    </row>
    <row r="221" spans="1:11" x14ac:dyDescent="0.35">
      <c r="A221" s="357"/>
      <c r="B221" s="359"/>
      <c r="C221" s="358"/>
      <c r="D221" s="200">
        <v>4511</v>
      </c>
      <c r="E221" s="202" t="s">
        <v>263</v>
      </c>
      <c r="F221" s="201"/>
      <c r="G221" s="201"/>
      <c r="H221" s="201"/>
      <c r="I221" s="201">
        <v>5375</v>
      </c>
      <c r="J221" s="201"/>
      <c r="K221" s="201"/>
    </row>
    <row r="222" spans="1:11" x14ac:dyDescent="0.35">
      <c r="A222" s="353">
        <v>51</v>
      </c>
      <c r="B222" s="354"/>
      <c r="C222" s="303"/>
      <c r="D222" s="303"/>
      <c r="E222" s="304" t="s">
        <v>22</v>
      </c>
      <c r="F222" s="304"/>
      <c r="G222" s="305"/>
      <c r="H222" s="305"/>
      <c r="I222" s="305"/>
      <c r="J222" s="305"/>
      <c r="K222" s="305"/>
    </row>
    <row r="223" spans="1:11" s="310" customFormat="1" x14ac:dyDescent="0.35">
      <c r="A223" s="309">
        <v>4</v>
      </c>
      <c r="B223" s="211"/>
      <c r="C223" s="197"/>
      <c r="D223" s="197"/>
      <c r="E223" s="198" t="s">
        <v>87</v>
      </c>
      <c r="F223" s="198"/>
      <c r="G223" s="199"/>
      <c r="H223" s="199"/>
      <c r="I223" s="199">
        <v>260046</v>
      </c>
      <c r="J223" s="199"/>
      <c r="K223" s="199"/>
    </row>
    <row r="224" spans="1:11" s="311" customFormat="1" x14ac:dyDescent="0.35">
      <c r="A224" s="306">
        <v>45</v>
      </c>
      <c r="B224" s="208"/>
      <c r="C224" s="307"/>
      <c r="D224" s="307"/>
      <c r="E224" s="308" t="s">
        <v>265</v>
      </c>
      <c r="F224" s="308"/>
      <c r="G224" s="210"/>
      <c r="H224" s="210"/>
      <c r="I224" s="210">
        <v>260046</v>
      </c>
      <c r="J224" s="210"/>
      <c r="K224" s="210"/>
    </row>
    <row r="225" spans="1:11" x14ac:dyDescent="0.35">
      <c r="A225" s="357"/>
      <c r="B225" s="358"/>
      <c r="C225" s="200"/>
      <c r="D225" s="200">
        <v>451</v>
      </c>
      <c r="E225" s="202" t="s">
        <v>263</v>
      </c>
      <c r="F225" s="201"/>
      <c r="G225" s="201"/>
      <c r="H225" s="201"/>
      <c r="I225" s="201">
        <v>260046</v>
      </c>
      <c r="J225" s="201"/>
      <c r="K225" s="201"/>
    </row>
    <row r="226" spans="1:11" x14ac:dyDescent="0.35">
      <c r="A226" s="357"/>
      <c r="B226" s="358"/>
      <c r="C226" s="200"/>
      <c r="D226" s="200">
        <v>4511</v>
      </c>
      <c r="E226" s="202" t="s">
        <v>263</v>
      </c>
      <c r="F226" s="201"/>
      <c r="G226" s="201"/>
      <c r="H226" s="201"/>
      <c r="I226" s="201">
        <v>260046</v>
      </c>
      <c r="J226" s="201"/>
      <c r="K226" s="201"/>
    </row>
  </sheetData>
  <mergeCells count="132">
    <mergeCell ref="A23:C23"/>
    <mergeCell ref="A24:C24"/>
    <mergeCell ref="A39:C39"/>
    <mergeCell ref="A40:C40"/>
    <mergeCell ref="A191:C191"/>
    <mergeCell ref="A192:C192"/>
    <mergeCell ref="A193:C193"/>
    <mergeCell ref="A1:K1"/>
    <mergeCell ref="A3:K3"/>
    <mergeCell ref="A5:C5"/>
    <mergeCell ref="A6:C6"/>
    <mergeCell ref="A51:C51"/>
    <mergeCell ref="A52:C52"/>
    <mergeCell ref="A11:C11"/>
    <mergeCell ref="A12:C12"/>
    <mergeCell ref="A13:C13"/>
    <mergeCell ref="A14:C14"/>
    <mergeCell ref="A15:C15"/>
    <mergeCell ref="A16:C16"/>
    <mergeCell ref="A46:C46"/>
    <mergeCell ref="A47:C47"/>
    <mergeCell ref="A49:C49"/>
    <mergeCell ref="A50:C50"/>
    <mergeCell ref="A7:C7"/>
    <mergeCell ref="A8:C8"/>
    <mergeCell ref="A10:C10"/>
    <mergeCell ref="A195:C195"/>
    <mergeCell ref="A200:C200"/>
    <mergeCell ref="A201:C201"/>
    <mergeCell ref="A190:C190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41:C41"/>
    <mergeCell ref="A29:C29"/>
    <mergeCell ref="A30:C30"/>
    <mergeCell ref="A31:C31"/>
    <mergeCell ref="A32:C32"/>
    <mergeCell ref="A33:C33"/>
    <mergeCell ref="A35:C35"/>
    <mergeCell ref="A36:C36"/>
    <mergeCell ref="A37:C37"/>
    <mergeCell ref="A38:C38"/>
    <mergeCell ref="A79:C79"/>
    <mergeCell ref="A80:C80"/>
    <mergeCell ref="A81:C81"/>
    <mergeCell ref="A82:C82"/>
    <mergeCell ref="A208:C208"/>
    <mergeCell ref="A209:C209"/>
    <mergeCell ref="A210:C210"/>
    <mergeCell ref="A105:C105"/>
    <mergeCell ref="A102:C102"/>
    <mergeCell ref="A55:C55"/>
    <mergeCell ref="A58:C58"/>
    <mergeCell ref="A59:C59"/>
    <mergeCell ref="A60:C60"/>
    <mergeCell ref="A61:C61"/>
    <mergeCell ref="A62:C62"/>
    <mergeCell ref="A106:C106"/>
    <mergeCell ref="A107:C107"/>
    <mergeCell ref="A85:C85"/>
    <mergeCell ref="A86:C86"/>
    <mergeCell ref="A87:C87"/>
    <mergeCell ref="A89:C89"/>
    <mergeCell ref="A108:C108"/>
    <mergeCell ref="A211:C211"/>
    <mergeCell ref="A189:C189"/>
    <mergeCell ref="A114:C114"/>
    <mergeCell ref="A117:C117"/>
    <mergeCell ref="A122:C122"/>
    <mergeCell ref="A132:C132"/>
    <mergeCell ref="A130:C130"/>
    <mergeCell ref="A152:C152"/>
    <mergeCell ref="A198:C198"/>
    <mergeCell ref="A159:C159"/>
    <mergeCell ref="A169:C169"/>
    <mergeCell ref="A188:C188"/>
    <mergeCell ref="A202:C202"/>
    <mergeCell ref="A204:C204"/>
    <mergeCell ref="A205:C205"/>
    <mergeCell ref="A206:C206"/>
    <mergeCell ref="A194:C194"/>
    <mergeCell ref="A127:C127"/>
    <mergeCell ref="A153:C153"/>
    <mergeCell ref="A147:C147"/>
    <mergeCell ref="A148:C148"/>
    <mergeCell ref="A150:C150"/>
    <mergeCell ref="A84:C84"/>
    <mergeCell ref="A63:C63"/>
    <mergeCell ref="A111:C111"/>
    <mergeCell ref="A112:C112"/>
    <mergeCell ref="A76:C76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216:C216"/>
    <mergeCell ref="A217:B217"/>
    <mergeCell ref="A219:B219"/>
    <mergeCell ref="A220:B220"/>
    <mergeCell ref="A221:C221"/>
    <mergeCell ref="A222:B222"/>
    <mergeCell ref="A225:B225"/>
    <mergeCell ref="A226:B226"/>
    <mergeCell ref="A83:C83"/>
    <mergeCell ref="A156:C156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3:C103"/>
    <mergeCell ref="A104:C104"/>
  </mergeCells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 </vt:lpstr>
      <vt:lpstr>Rashodi prema funkcijskoj kl</vt:lpstr>
      <vt:lpstr>Račun financiranja</vt:lpstr>
      <vt:lpstr>Prihodi i rashodi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Korisnik</cp:lastModifiedBy>
  <cp:revision>4</cp:revision>
  <cp:lastPrinted>2024-07-10T11:24:21Z</cp:lastPrinted>
  <dcterms:created xsi:type="dcterms:W3CDTF">2022-08-12T12:51:27Z</dcterms:created>
  <dcterms:modified xsi:type="dcterms:W3CDTF">2025-02-04T18:54:05Z</dcterms:modified>
  <dc:language>hr-HR</dc:language>
</cp:coreProperties>
</file>